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obal\Desktop\BALANSAI 2025 3 ketv\Dituva\"/>
    </mc:Choice>
  </mc:AlternateContent>
  <xr:revisionPtr revIDLastSave="0" documentId="13_ncr:1_{3B0521DF-7212-4256-A8FE-1465313E56C3}" xr6:coauthVersionLast="47" xr6:coauthVersionMax="47" xr10:uidLastSave="{00000000-0000-0000-0000-000000000000}"/>
  <bookViews>
    <workbookView xWindow="2340" yWindow="2340" windowWidth="20610" windowHeight="11295" xr2:uid="{4729054B-A12C-4562-A243-E7FDECBB1B21}"/>
  </bookViews>
  <sheets>
    <sheet name="FBA" sheetId="1" r:id="rId1"/>
    <sheet name="VRA" sheetId="2" r:id="rId2"/>
    <sheet name=" 20-4 VSAF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3" l="1"/>
  <c r="N23" i="3"/>
  <c r="M22" i="3"/>
  <c r="L22" i="3"/>
  <c r="K22" i="3"/>
  <c r="J22" i="3"/>
  <c r="I22" i="3"/>
  <c r="H22" i="3"/>
  <c r="G22" i="3"/>
  <c r="F22" i="3"/>
  <c r="E22" i="3"/>
  <c r="N22" i="3" s="1"/>
  <c r="D22" i="3"/>
  <c r="N21" i="3"/>
  <c r="N20" i="3"/>
  <c r="M19" i="3"/>
  <c r="L19" i="3"/>
  <c r="K19" i="3"/>
  <c r="J19" i="3"/>
  <c r="I19" i="3"/>
  <c r="H19" i="3"/>
  <c r="G19" i="3"/>
  <c r="F19" i="3"/>
  <c r="E19" i="3"/>
  <c r="N19" i="3" s="1"/>
  <c r="D19" i="3"/>
  <c r="N18" i="3"/>
  <c r="N17" i="3"/>
  <c r="M16" i="3"/>
  <c r="L16" i="3"/>
  <c r="K16" i="3"/>
  <c r="J16" i="3"/>
  <c r="I16" i="3"/>
  <c r="H16" i="3"/>
  <c r="H25" i="3" s="1"/>
  <c r="G16" i="3"/>
  <c r="G25" i="3" s="1"/>
  <c r="F16" i="3"/>
  <c r="F25" i="3" s="1"/>
  <c r="E16" i="3"/>
  <c r="D16" i="3"/>
  <c r="N16" i="3" s="1"/>
  <c r="N15" i="3"/>
  <c r="N14" i="3"/>
  <c r="M13" i="3"/>
  <c r="M25" i="3"/>
  <c r="L13" i="3"/>
  <c r="L25" i="3"/>
  <c r="K13" i="3"/>
  <c r="K25" i="3"/>
  <c r="J13" i="3"/>
  <c r="J25" i="3" s="1"/>
  <c r="I13" i="3"/>
  <c r="I25" i="3" s="1"/>
  <c r="H13" i="3"/>
  <c r="G13" i="3"/>
  <c r="F13" i="3"/>
  <c r="E13" i="3"/>
  <c r="D13" i="3"/>
  <c r="J47" i="2"/>
  <c r="I47" i="2"/>
  <c r="J31" i="2"/>
  <c r="I31" i="2"/>
  <c r="I46" i="2" s="1"/>
  <c r="I54" i="2" s="1"/>
  <c r="I56" i="2" s="1"/>
  <c r="J28" i="2"/>
  <c r="I28" i="2"/>
  <c r="J22" i="2"/>
  <c r="J21" i="2" s="1"/>
  <c r="J46" i="2" s="1"/>
  <c r="J54" i="2" s="1"/>
  <c r="J56" i="2" s="1"/>
  <c r="I22" i="2"/>
  <c r="I21" i="2"/>
  <c r="H90" i="1"/>
  <c r="G90" i="1"/>
  <c r="H86" i="1"/>
  <c r="H84" i="1" s="1"/>
  <c r="G86" i="1"/>
  <c r="G84" i="1"/>
  <c r="H75" i="1"/>
  <c r="H69" i="1" s="1"/>
  <c r="H64" i="1" s="1"/>
  <c r="H94" i="1" s="1"/>
  <c r="G75" i="1"/>
  <c r="G69" i="1" s="1"/>
  <c r="G64" i="1" s="1"/>
  <c r="H65" i="1"/>
  <c r="G65" i="1"/>
  <c r="H59" i="1"/>
  <c r="G59" i="1"/>
  <c r="G94" i="1" s="1"/>
  <c r="H49" i="1"/>
  <c r="G49" i="1"/>
  <c r="H42" i="1"/>
  <c r="H41" i="1"/>
  <c r="H58" i="1" s="1"/>
  <c r="G42" i="1"/>
  <c r="G41" i="1" s="1"/>
  <c r="H27" i="1"/>
  <c r="G27" i="1"/>
  <c r="H21" i="1"/>
  <c r="H20" i="1"/>
  <c r="G21" i="1"/>
  <c r="G20" i="1"/>
  <c r="G58" i="1" s="1"/>
  <c r="D25" i="3"/>
  <c r="N13" i="3" l="1"/>
  <c r="E25" i="3"/>
  <c r="N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DA8A6155-2441-4346-BBCD-7150E06EA924}">
      <text>
        <r>
          <rPr>
            <sz val="9"/>
            <color indexed="8"/>
            <rFont val="Tahoma"/>
            <family val="2"/>
          </rPr>
          <t>#02_1_G39#</t>
        </r>
      </text>
    </comment>
    <comment ref="G68" authorId="0" shapeId="0" xr:uid="{8CB3E8F9-5659-4D56-89F3-C466D1EBC900}">
      <text>
        <r>
          <rPr>
            <sz val="9"/>
            <color indexed="8"/>
            <rFont val="Tahoma"/>
            <family val="2"/>
          </rPr>
          <t>#02_1_G68#</t>
        </r>
      </text>
    </comment>
    <comment ref="G74" authorId="0" shapeId="0" xr:uid="{00BD6DE7-C852-4A93-9C70-57E2CBEA4066}">
      <text>
        <r>
          <rPr>
            <sz val="9"/>
            <color indexed="8"/>
            <rFont val="Tahoma"/>
            <family val="2"/>
          </rPr>
          <t>#02_1_G74#</t>
        </r>
      </text>
    </comment>
    <comment ref="G76" authorId="0" shapeId="0" xr:uid="{36A50FEF-3B76-413E-829F-20BA20385862}">
      <text>
        <r>
          <rPr>
            <sz val="9"/>
            <color indexed="8"/>
            <rFont val="Tahoma"/>
            <family val="2"/>
          </rPr>
          <t>#02_1_G76#</t>
        </r>
      </text>
    </comment>
    <comment ref="G77" authorId="0" shapeId="0" xr:uid="{64DA2721-1C49-4AC7-AB66-DFCF7EBC7689}">
      <text>
        <r>
          <rPr>
            <sz val="9"/>
            <color indexed="8"/>
            <rFont val="Tahoma"/>
            <family val="2"/>
          </rPr>
          <t>#02_1_G77#</t>
        </r>
      </text>
    </comment>
    <comment ref="G78" authorId="0" shapeId="0" xr:uid="{82961708-8BCD-4858-B0E5-76C6424530E9}">
      <text>
        <r>
          <rPr>
            <sz val="9"/>
            <color indexed="8"/>
            <rFont val="Tahoma"/>
            <family val="2"/>
          </rPr>
          <t>#02_1_G78#</t>
        </r>
      </text>
    </comment>
    <comment ref="G81" authorId="0" shapeId="0" xr:uid="{853E0E09-EDFC-4A18-8BDA-4CBDBDB66AD3}">
      <text>
        <r>
          <rPr>
            <sz val="9"/>
            <color indexed="8"/>
            <rFont val="Tahoma"/>
            <family val="2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EBD23D6F-C08E-4225-A157-C9BD79021B0C}">
      <text>
        <r>
          <rPr>
            <sz val="9"/>
            <color indexed="8"/>
            <rFont val="Tahoma"/>
            <family val="2"/>
          </rPr>
          <t xml:space="preserve">#03_2_I23#
</t>
        </r>
      </text>
    </comment>
    <comment ref="I24" authorId="0" shapeId="0" xr:uid="{FA9F46DB-134B-4307-A1B1-447AA3EC518A}">
      <text>
        <r>
          <rPr>
            <sz val="9"/>
            <color indexed="8"/>
            <rFont val="Tahoma"/>
            <family val="2"/>
          </rPr>
          <t xml:space="preserve">#03_2_I24#
</t>
        </r>
      </text>
    </comment>
    <comment ref="I25" authorId="0" shapeId="0" xr:uid="{D94A67ED-06B5-41A0-A1A9-4F732D2AC403}">
      <text>
        <r>
          <rPr>
            <sz val="9"/>
            <color indexed="8"/>
            <rFont val="Tahoma"/>
            <family val="2"/>
          </rPr>
          <t>#03_2_I25#</t>
        </r>
      </text>
    </comment>
    <comment ref="I26" authorId="0" shapeId="0" xr:uid="{4880889B-B95C-436A-8813-12B9F90D918A}">
      <text>
        <r>
          <rPr>
            <sz val="9"/>
            <color indexed="8"/>
            <rFont val="Tahoma"/>
            <family val="2"/>
          </rPr>
          <t>#03_2_I26#</t>
        </r>
      </text>
    </comment>
    <comment ref="I32" authorId="0" shapeId="0" xr:uid="{8EDCBD76-3EF2-45DB-B366-C29849E81CD6}">
      <text>
        <r>
          <rPr>
            <sz val="9"/>
            <color indexed="8"/>
            <rFont val="Tahoma"/>
            <family val="2"/>
          </rPr>
          <t>#03_2_I32#</t>
        </r>
      </text>
    </comment>
    <comment ref="I33" authorId="0" shapeId="0" xr:uid="{575FD3A5-D4D2-4876-95DC-FA4EE3C3210C}">
      <text>
        <r>
          <rPr>
            <sz val="9"/>
            <color indexed="8"/>
            <rFont val="Tahoma"/>
            <family val="2"/>
          </rPr>
          <t>#03_2_I33#</t>
        </r>
      </text>
    </comment>
    <comment ref="I34" authorId="0" shapeId="0" xr:uid="{EFF92977-D540-4267-974A-A8B1DB16740E}">
      <text>
        <r>
          <rPr>
            <sz val="9"/>
            <color indexed="8"/>
            <rFont val="Tahoma"/>
            <family val="2"/>
          </rPr>
          <t>#03_2_I34#</t>
        </r>
      </text>
    </comment>
    <comment ref="I35" authorId="0" shapeId="0" xr:uid="{C20E4373-F891-4A50-8BDC-CB4E1DAD238C}">
      <text>
        <r>
          <rPr>
            <sz val="9"/>
            <color indexed="8"/>
            <rFont val="Tahoma"/>
            <family val="2"/>
          </rPr>
          <t>#03_2_I35#</t>
        </r>
      </text>
    </comment>
    <comment ref="I36" authorId="0" shapeId="0" xr:uid="{448BA063-1119-4437-B614-CF7B933CAB77}">
      <text>
        <r>
          <rPr>
            <sz val="9"/>
            <color indexed="8"/>
            <rFont val="Tahoma"/>
            <family val="2"/>
          </rPr>
          <t>#03_2_I36#</t>
        </r>
      </text>
    </comment>
    <comment ref="I37" authorId="0" shapeId="0" xr:uid="{4EFE29AD-0C68-44C1-A469-C392658C959D}">
      <text>
        <r>
          <rPr>
            <sz val="9"/>
            <color indexed="8"/>
            <rFont val="Tahoma"/>
            <family val="2"/>
          </rPr>
          <t>#03_2_I37#</t>
        </r>
      </text>
    </comment>
    <comment ref="I38" authorId="0" shapeId="0" xr:uid="{F4228662-97FA-4705-A84D-590058108C6F}">
      <text>
        <r>
          <rPr>
            <sz val="9"/>
            <color indexed="8"/>
            <rFont val="Tahoma"/>
            <family val="2"/>
          </rPr>
          <t>#03_2_I38#</t>
        </r>
      </text>
    </comment>
    <comment ref="I39" authorId="0" shapeId="0" xr:uid="{9C1D202A-67A8-4FC7-B8AB-DDB961890F70}">
      <text>
        <r>
          <rPr>
            <sz val="9"/>
            <color indexed="8"/>
            <rFont val="Tahoma"/>
            <family val="2"/>
          </rPr>
          <t>#03_2_I39#</t>
        </r>
      </text>
    </comment>
    <comment ref="I40" authorId="0" shapeId="0" xr:uid="{430CB0D5-0EEB-4E31-866A-0EBBEA90A686}">
      <text>
        <r>
          <rPr>
            <sz val="9"/>
            <color indexed="8"/>
            <rFont val="Tahoma"/>
            <family val="2"/>
          </rPr>
          <t>#03_2_I40#</t>
        </r>
      </text>
    </comment>
    <comment ref="I41" authorId="0" shapeId="0" xr:uid="{09825F4A-799F-4372-AC6C-1EC011459AC3}">
      <text>
        <r>
          <rPr>
            <sz val="9"/>
            <color indexed="8"/>
            <rFont val="Tahoma"/>
            <family val="2"/>
          </rPr>
          <t>#03_2_I41#</t>
        </r>
      </text>
    </comment>
    <comment ref="I42" authorId="0" shapeId="0" xr:uid="{B766B2AE-2847-46B6-88A8-27A5AA158B0A}">
      <text>
        <r>
          <rPr>
            <sz val="9"/>
            <color indexed="8"/>
            <rFont val="Tahoma"/>
            <family val="2"/>
          </rPr>
          <t>#03_2_I42#</t>
        </r>
      </text>
    </comment>
    <comment ref="I43" authorId="0" shapeId="0" xr:uid="{A77E95DC-0B32-4CB3-BEBA-3F9A5F920F2A}">
      <text>
        <r>
          <rPr>
            <sz val="9"/>
            <color indexed="8"/>
            <rFont val="Tahoma"/>
            <family val="2"/>
          </rPr>
          <t>#03_2_I43#</t>
        </r>
      </text>
    </comment>
    <comment ref="I44" authorId="0" shapeId="0" xr:uid="{B7E84FB8-06E9-47EA-8B50-F46935AE42B4}">
      <text>
        <r>
          <rPr>
            <sz val="9"/>
            <color indexed="8"/>
            <rFont val="Tahoma"/>
            <family val="2"/>
          </rPr>
          <t>#03_2_I44#</t>
        </r>
      </text>
    </comment>
    <comment ref="I45" authorId="0" shapeId="0" xr:uid="{7DEDD668-450C-4468-B700-B219BE3CD5D5}">
      <text>
        <r>
          <rPr>
            <sz val="9"/>
            <color indexed="8"/>
            <rFont val="Tahoma"/>
            <family val="2"/>
          </rPr>
          <t>#03_2_I45#</t>
        </r>
      </text>
    </comment>
    <comment ref="I53" authorId="0" shapeId="0" xr:uid="{0D1E0CDB-49D1-471B-BDC7-C51674C1835A}">
      <text>
        <r>
          <rPr>
            <sz val="9"/>
            <color indexed="8"/>
            <rFont val="Tahoma"/>
            <family val="2"/>
          </rPr>
          <t>#03_2_I53#</t>
        </r>
      </text>
    </comment>
    <comment ref="I55" authorId="0" shapeId="0" xr:uid="{F7FDDB27-DB74-47E8-8639-F8B64ABFD623}">
      <text>
        <r>
          <rPr>
            <sz val="9"/>
            <color indexed="8"/>
            <rFont val="Tahoma"/>
            <family val="2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B70BB732-2F20-43AE-BDF2-8319259A6E4B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6D70F111-7579-434E-B00A-F79F34C04B31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A34E9181-8DAA-4B2C-87EC-3BFDB60CEAD5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677D962D-A258-4771-A49F-951EE227234D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02494CE7-3D38-47FD-A6E2-F080F45B8487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88E509EF-5033-4663-9975-DC134133CDDB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2B15CAE7-9E6C-4701-BBC0-E2149E864955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56D08B36-B63B-4CE3-97E8-C0A33454B1DD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4BC1EA64-1CD1-4B3E-94BC-C3788CDBC9FD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0DECE0EC-73AF-4F88-AF14-403D901B19DB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69A153DF-628C-4148-8C8C-6B1DB101E4E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CDAA9EE6-18D0-40EB-94A8-F7E53FDE2C05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3822CFF9-84D7-40FE-BEEF-363F2BA8D232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38B7D5F7-AC1A-4C69-B3D2-C1A7D368AF4D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F932B40A-22AB-4600-9C4E-7103F9E7AA16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EB3715A2-00CF-4E37-A7B1-D74DB57EEDBD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02FC22A4-5BF6-4999-8805-9D3D02A057DE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951DB79A-56D9-42FF-8098-C53E1F435A1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DD212D86-7E4C-42CE-9BCF-09058D376BEE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087F70FF-F952-44D6-98B1-2877FB81C23B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EE46ED6B-3562-4F16-9D5F-E6AA42DE923F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B65041D3-030E-45D6-BB51-76ED4E576DB2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4D9D17BE-46DC-4E2F-A10A-1D836620585A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1A87FFD7-81EC-4038-8024-22C4D5CD66F7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A54003A3-26D0-4509-9AE0-50FED20B2F8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19935553-B797-47C3-B20B-B6884524940A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E1CAB56F-82C0-416E-BA42-BD3FFEA4D941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BFE87B7E-63BF-4A1D-B6C2-4AE3F49DB05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A36125DB-048A-4E62-B6C3-F6B208170BC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88C34B5D-12A8-487D-9CFD-40B232D022D4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8363D1DC-58C5-4237-9AAE-47540E89726E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25B7A59C-A0A0-45BA-8BB5-9191F9F13503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86F90359-4DB0-482F-AEFF-11D71B5A6C41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677BDCC8-CFD2-4234-BE6E-15C53BCCB98E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E3F974B9-94B5-415E-8551-7992CA3288DA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A621BB46-D1B7-4E14-BCC2-98954DF25A25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4BFC0882-0399-412B-9A48-410BDF82D203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6DAC31A3-F05C-4F04-8D8B-931037DC2FE1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C505367A-4A95-4846-8BCD-1ADE8A78AEAD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306D533A-3BAC-4327-802E-9D3C7EE78C56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93F84AEA-E550-4A06-B340-D8652CB492EB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C4CEE349-CDAC-4668-8198-A28247DAFE98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3DBD1DA0-8F2E-40BC-8678-C929B10E198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D75C8FBC-44C5-43F1-81F6-96E27048AFE2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4CC362CC-342B-401A-BB6C-7D537F628C31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386B0C8F-4712-4902-ABEE-BBDCE70F934E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24ED8A46-D0B2-48BC-8114-44346B3F60BC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81FCA8A7-904E-4149-8993-B635A4AA489E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58EAA0D0-A791-44FE-98ED-9AD5E8A49E97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B46531A6-171B-4265-81FE-C51204E3B99B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67D9C2EF-102C-4458-B0C3-834EF96E5FBA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C87E5CA5-9790-4361-A02F-E7E9415D06AA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80C3952F-D3BF-40A5-B4C9-D142FB835A0C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ECA24ACE-A4A8-4BC7-A9F1-2A9A3E273B47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F9D74634-440E-4C27-868C-701C3B4DF211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67191E26-AAAE-4583-AF23-8E85702AC3D2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99ABE9BF-C27B-4F2A-9DA8-61F7CFAC4B2D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6E9C7FA1-ED1E-49BB-9A1B-B4C212532191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8D4FB4B7-5BDA-45E3-9AB0-C5A0FAB2387C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988D5684-3D10-413E-BC98-2B1F0C5DC20E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395E70C7-266B-41AE-9AC2-1598B86E8623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D16508B0-999F-41BD-A09B-CD6EFD0AEF1F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1B03E2E0-2763-48A7-9C85-209276E6A0DB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0E69D598-6B0F-49E9-9CA6-7B402997C937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E8E2D0AD-86FC-4700-99FC-1CDA0C9205AB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7812AFE6-FA10-4919-AAC2-33FF201A7304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61622B15-AF5F-48D5-8DCF-52743D7F426D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0C8D2A35-FF2F-468E-9EDA-ED0BCC472A0C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2BD6D513-79FB-4F7D-933E-74D6C54A9489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FEBA5959-594C-445A-B860-C74F6870C762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C27660AC-D3EF-4E1E-AF82-14C42A4C4FC2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5FC1146E-C6C1-4B86-87CD-6CD06282DBF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D1CE2FB9-EFDF-4EF8-83DC-A4BCCF7FAEE4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F6D8FF13-F9AF-4EEA-B79F-916CF06B83A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7827FA75-9F74-4040-AA66-45A5CD7F5743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46EB2030-A28E-4AA1-B17A-0B4DC47E68A6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4EAB6843-1829-4B69-8CAF-268C6917F5E2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CAB8473A-303D-46FA-BBE2-ABD0EC9824A4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79A9C360-CD73-4A4C-BBC3-21409EAD5074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282CC46E-D4BF-40B5-8CFA-81A1B8423056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<sst xmlns="http://schemas.openxmlformats.org/spreadsheetml/2006/main" count="496" uniqueCount="282">
  <si>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</si>
  <si>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</si>
  <si>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</si>
  <si>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</si>
  <si>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</si>
  <si>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</si>
  <si>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</si>
  <si>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</si>
  <si>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</si>
  <si>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</si>
  <si>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</si>
  <si>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</si>
  <si>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</si>
  <si>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</si>
  <si>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</si>
  <si>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</si>
  <si>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</si>
  <si>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</si>
  <si>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</si>
  <si>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</si>
  <si>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</si>
  <si>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</si>
  <si>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</si>
  <si>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</si>
  <si>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</si>
  <si>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</si>
  <si>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</si>
  <si>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</si>
  <si>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</si>
  <si>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</si>
  <si>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</si>
  <si>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</si>
  <si>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</si>
  <si>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</si>
  <si>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</si>
  <si>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</si>
  <si>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</si>
  <si>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</si>
  <si>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</si>
  <si>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</si>
  <si>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</si>
  <si>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</si>
  <si>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</si>
  <si>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</si>
  <si>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</si>
  <si>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</si>
  <si>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</si>
  <si>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</si>
  <si>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</si>
  <si>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</si>
  <si>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</si>
  <si>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</si>
  <si>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</si>
  <si>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</si>
  <si>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</si>
  <si>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</si>
  <si>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</si>
  <si>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</si>
  <si>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</si>
  <si>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</si>
  <si>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</si>
  <si>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</si>
  <si>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</si>
  <si>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</si>
  <si>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</si>
  <si>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</si>
  <si>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</si>
  <si>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</si>
  <si>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</si>
  <si>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</si>
  <si>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</si>
  <si>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</si>
  <si>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</si>
  <si>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</si>
  <si>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</si>
  <si>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</si>
  <si>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</si>
  <si>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</si>
  <si>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</si>
  <si>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</si>
  <si>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</si>
  <si>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</si>
  <si>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</si>
  <si>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</si>
  <si>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</si>
  <si>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</si>
  <si>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</si>
  <si>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</si>
  <si>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</si>
  <si>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</si>
  <si>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</si>
  <si>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</si>
  <si>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</si>
  <si>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</si>
  <si>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</si>
  <si>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</si>
  <si>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</si>
  <si>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</si>
  <si>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</si>
  <si>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</si>
  <si>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</si>
  <si>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</si>
  <si>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</si>
  <si>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</si>
  <si>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</si>
  <si>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</si>
  <si>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</si>
  <si>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</si>
  <si>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</si>
  <si>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</si>
  <si>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</si>
  <si>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</si>
  <si>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</si>
  <si>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</si>
  <si>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</si>
  <si>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</si>
  <si>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</si>
  <si>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</si>
  <si>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</si>
  <si>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</si>
  <si>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</si>
  <si>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</si>
  <si>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</si>
  <si>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</si>
  <si>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</si>
  <si>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</si>
  <si>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</si>
  <si>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</si>
  <si>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</si>
  <si>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</si>
  <si>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</si>
  <si>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</si>
  <si>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 ir pavardė)</t>
  </si>
  <si>
    <t>Viktorija Kaprizkina</t>
  </si>
  <si>
    <t xml:space="preserve">(ataskaitą parengusio asmens pareigų pavadinimas)                   </t>
  </si>
  <si>
    <t>11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</si>
  <si>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</si>
  <si>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</si>
  <si>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</si>
  <si>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</si>
  <si>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</si>
  <si>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</si>
  <si>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</si>
  <si>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</si>
  <si>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</si>
  <si>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</si>
  <si>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</si>
  <si>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</si>
  <si>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</si>
  <si>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</si>
  <si>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</si>
  <si>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</si>
  <si>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</si>
  <si>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</si>
  <si>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</si>
  <si>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</si>
  <si>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</si>
  <si>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</si>
  <si>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</si>
  <si>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</si>
  <si>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</si>
  <si>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</si>
  <si>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</si>
  <si>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</si>
  <si>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</si>
  <si>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</si>
  <si>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</si>
  <si>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</si>
  <si>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</si>
  <si>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</si>
  <si>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</si>
  <si>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</si>
  <si>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</si>
  <si>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</si>
  <si>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</si>
  <si>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</si>
  <si>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</si>
  <si>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</si>
  <si>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</si>
  <si>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</si>
  <si>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</si>
  <si>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</si>
  <si>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</si>
  <si>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</si>
  <si>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</si>
  <si>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</si>
  <si>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</si>
  <si>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</si>
  <si>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</si>
  <si>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</si>
  <si>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</si>
  <si>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</si>
  <si>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</si>
  <si>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</si>
  <si>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</si>
  <si>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</si>
  <si>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</si>
  <si>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</si>
  <si>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</si>
  <si>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</si>
  <si>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</si>
  <si>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</si>
  <si>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</si>
  <si>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</si>
  <si>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</si>
  <si>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</si>
  <si>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</si>
  <si>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</si>
  <si>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</si>
  <si>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</si>
  <si>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</si>
  <si>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</si>
  <si>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</si>
  <si>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</si>
  <si>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</si>
  <si>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</si>
  <si>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</si>
  <si>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</si>
  <si>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</si>
  <si>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</si>
  <si>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</si>
  <si>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</si>
  <si>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</si>
  <si>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</si>
  <si>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</si>
  <si>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</si>
  <si>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</si>
  <si>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</si>
  <si>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</si>
  <si>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</si>
  <si>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</si>
  <si>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</si>
  <si>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</si>
  <si>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</si>
  <si>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</si>
  <si>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</si>
  <si>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</si>
  <si>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</si>
  <si>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</si>
  <si>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</si>
  <si>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</si>
  <si>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</si>
  <si>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</si>
  <si>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</si>
  <si>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</si>
  <si>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</si>
  <si>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</si>
  <si>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</si>
  <si>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</si>
  <si>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</si>
  <si>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</si>
  <si>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</si>
  <si>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</si>
  <si>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</si>
  <si>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</si>
  <si>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</si>
  <si>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</si>
  <si>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</si>
  <si>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</si>
  <si>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</si>
  <si>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</si>
  <si>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</si>
  <si>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</si>
  <si>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</si>
  <si>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</si>
  <si>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</si>
  <si>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</si>
  <si>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</si>
  <si>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</si>
  <si>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Dituvos Aleksandro Teodoro Kuršaičio pagrindinė mokykla</t>
  </si>
  <si>
    <t>Įm.k.191788440 Klaipėdos r., Priekulės sen., Dituvos k.</t>
  </si>
  <si>
    <t>P03</t>
  </si>
  <si>
    <t>Lina Nedveckienė</t>
  </si>
  <si>
    <t>PAGAL  2025-09-30 D. DUOMENIS</t>
  </si>
  <si>
    <t>2025-11-05  Nr.____</t>
  </si>
  <si>
    <t>Pateikimo valiuta ir tikslumas: eurais</t>
  </si>
  <si>
    <t xml:space="preserve">Pateikimo valiuta ir tikslumas: eurais </t>
  </si>
  <si>
    <t>P23</t>
  </si>
  <si>
    <r>
      <t>___</t>
    </r>
    <r>
      <rPr>
        <u/>
        <sz val="10"/>
        <rFont val="Arial"/>
        <family val="2"/>
      </rPr>
      <t>Biudžetinių įstaigų centralizuotos apskaitos skyriaus vedėja</t>
    </r>
    <r>
      <rPr>
        <sz val="10"/>
        <rFont val="Arial"/>
        <family val="2"/>
      </rPr>
      <t xml:space="preserve">_____________________________________________________                                     </t>
    </r>
  </si>
  <si>
    <t>Biudžetinių įstaigų centralizuotos apskaitos skyriaus vedėja</t>
  </si>
  <si>
    <t>Direktorė</t>
  </si>
  <si>
    <r>
      <t>____</t>
    </r>
    <r>
      <rPr>
        <u/>
        <sz val="10"/>
        <rFont val="Arial"/>
        <family val="2"/>
      </rPr>
      <t>Direktorė</t>
    </r>
    <r>
      <rPr>
        <sz val="10"/>
        <rFont val="Arial"/>
        <family val="2"/>
      </rPr>
      <t xml:space="preserve">________________________________________________________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</si>
</sst>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u/>
      <sz val="11"/>
      <name val="TimesNewRoman,Bold"/>
      <charset val="186"/>
    </font>
    <font>
      <i/>
      <sz val="11"/>
      <name val="TimesNewRoman,Bold"/>
    </font>
    <font>
      <sz val="12"/>
      <name val="Times New Roman"/>
      <family val="1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</font>
    <font>
      <b/>
      <sz val="10"/>
      <name val="Arial"/>
      <family val="2"/>
    </font>
    <font>
      <sz val="9"/>
      <color indexed="8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2" fontId="7" fillId="2" borderId="3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4" fontId="8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2" fillId="0" borderId="0" xfId="0" applyFont="1"/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D494-3077-4047-99F9-577A0A5835CA}">
  <dimension ref="A1:H119"/>
  <sheetViews>
    <sheetView showGridLines="0" tabSelected="1" zoomScaleSheetLayoutView="100" workbookViewId="0">
      <selection activeCell="E93" sqref="E93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116" customWidth="1"/>
    <col min="4" max="4" width="2.7109375" style="116" customWidth="1"/>
    <col min="5" max="5" width="59" style="116" customWidth="1"/>
    <col min="6" max="6" width="7.7109375" style="116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30" t="s">
        <v>0</v>
      </c>
      <c r="C1" s="130"/>
      <c r="D1" s="130"/>
      <c r="E1" s="130"/>
      <c r="F1" s="130"/>
      <c r="G1" s="130"/>
      <c r="H1" s="130"/>
    </row>
    <row r="2" spans="1:8">
      <c r="A2" s="118"/>
      <c r="F2" s="131" t="s">
        <v>1</v>
      </c>
      <c r="G2" s="131"/>
      <c r="H2" s="131"/>
    </row>
    <row r="3" spans="1:8">
      <c r="A3" s="118"/>
      <c r="F3" s="132" t="s">
        <v>2</v>
      </c>
      <c r="G3" s="132"/>
      <c r="H3" s="132"/>
    </row>
    <row r="4" spans="1:8">
      <c r="A4" s="118"/>
    </row>
    <row r="5" spans="1:8">
      <c r="A5" s="118"/>
      <c r="B5" s="133" t="s">
        <v>3</v>
      </c>
      <c r="C5" s="133"/>
      <c r="D5" s="133"/>
      <c r="E5" s="133"/>
      <c r="F5" s="133"/>
      <c r="G5" s="133"/>
      <c r="H5" s="133"/>
    </row>
    <row r="6" spans="1:8">
      <c r="A6" s="118"/>
      <c r="B6" s="133"/>
      <c r="C6" s="133"/>
      <c r="D6" s="133"/>
      <c r="E6" s="133"/>
      <c r="F6" s="133"/>
      <c r="G6" s="133"/>
      <c r="H6" s="133"/>
    </row>
    <row r="7" spans="1:8">
      <c r="A7" s="118"/>
      <c r="B7" s="134" t="s">
        <v>269</v>
      </c>
      <c r="C7" s="134"/>
      <c r="D7" s="134"/>
      <c r="E7" s="134"/>
      <c r="F7" s="134"/>
      <c r="G7" s="134"/>
      <c r="H7" s="134"/>
    </row>
    <row r="8" spans="1:8">
      <c r="A8" s="118"/>
      <c r="B8" s="135" t="s">
        <v>4</v>
      </c>
      <c r="C8" s="135"/>
      <c r="D8" s="135"/>
      <c r="E8" s="135"/>
      <c r="F8" s="135"/>
      <c r="G8" s="135"/>
      <c r="H8" s="135"/>
    </row>
    <row r="9" spans="1:8" ht="12.75" customHeight="1">
      <c r="A9" s="118"/>
      <c r="B9" s="134" t="s">
        <v>270</v>
      </c>
      <c r="C9" s="134"/>
      <c r="D9" s="134"/>
      <c r="E9" s="134"/>
      <c r="F9" s="134"/>
      <c r="G9" s="134"/>
      <c r="H9" s="134"/>
    </row>
    <row r="10" spans="1:8">
      <c r="A10" s="118"/>
      <c r="B10" s="136" t="s">
        <v>5</v>
      </c>
      <c r="C10" s="136"/>
      <c r="D10" s="136"/>
      <c r="E10" s="136"/>
      <c r="F10" s="136"/>
      <c r="G10" s="136"/>
      <c r="H10" s="136"/>
    </row>
    <row r="11" spans="1:8">
      <c r="A11" s="118"/>
      <c r="B11" s="137"/>
      <c r="C11" s="137"/>
      <c r="D11" s="137"/>
      <c r="E11" s="137"/>
      <c r="F11" s="137"/>
      <c r="G11" s="137"/>
      <c r="H11" s="137"/>
    </row>
    <row r="12" spans="1:8">
      <c r="A12" s="118"/>
      <c r="B12" s="138"/>
      <c r="C12" s="138"/>
      <c r="D12" s="138"/>
      <c r="E12" s="138"/>
      <c r="F12" s="138"/>
    </row>
    <row r="13" spans="1:8">
      <c r="A13" s="118"/>
      <c r="B13" s="133" t="s">
        <v>6</v>
      </c>
      <c r="C13" s="133"/>
      <c r="D13" s="133"/>
      <c r="E13" s="133"/>
      <c r="F13" s="133"/>
      <c r="G13" s="133"/>
      <c r="H13" s="133"/>
    </row>
    <row r="14" spans="1:8">
      <c r="A14" s="118"/>
      <c r="B14" s="133" t="s">
        <v>273</v>
      </c>
      <c r="C14" s="133"/>
      <c r="D14" s="133"/>
      <c r="E14" s="133"/>
      <c r="F14" s="133"/>
      <c r="G14" s="133"/>
      <c r="H14" s="133"/>
    </row>
    <row r="15" spans="1:8">
      <c r="A15" s="118"/>
      <c r="B15" s="117"/>
      <c r="C15" s="119"/>
      <c r="D15" s="119"/>
      <c r="E15" s="119"/>
      <c r="F15" s="119"/>
      <c r="G15" s="120"/>
      <c r="H15" s="120"/>
    </row>
    <row r="16" spans="1:8">
      <c r="A16" s="118"/>
      <c r="B16" s="139" t="s">
        <v>274</v>
      </c>
      <c r="C16" s="139"/>
      <c r="D16" s="139"/>
      <c r="E16" s="139"/>
      <c r="F16" s="139"/>
      <c r="G16" s="139"/>
      <c r="H16" s="139"/>
    </row>
    <row r="17" spans="1:8">
      <c r="A17" s="118"/>
      <c r="B17" s="140" t="s">
        <v>7</v>
      </c>
      <c r="C17" s="140"/>
      <c r="D17" s="140"/>
      <c r="E17" s="140"/>
      <c r="F17" s="140"/>
      <c r="G17" s="140"/>
      <c r="H17" s="140"/>
    </row>
    <row r="18" spans="1:8" ht="12.75" customHeight="1">
      <c r="A18" s="118"/>
      <c r="B18" s="117"/>
      <c r="C18" s="112"/>
      <c r="D18" s="112"/>
      <c r="E18" s="141" t="s">
        <v>276</v>
      </c>
      <c r="F18" s="141"/>
      <c r="G18" s="141"/>
      <c r="H18" s="141"/>
    </row>
    <row r="19" spans="1:8" ht="67.5" customHeight="1">
      <c r="A19" s="118"/>
      <c r="B19" s="76" t="s">
        <v>8</v>
      </c>
      <c r="C19" s="142" t="s">
        <v>9</v>
      </c>
      <c r="D19" s="143"/>
      <c r="E19" s="144"/>
      <c r="F19" s="3" t="s">
        <v>10</v>
      </c>
      <c r="G19" s="2" t="s">
        <v>11</v>
      </c>
      <c r="H19" s="2" t="s">
        <v>12</v>
      </c>
    </row>
    <row r="20" spans="1:8" s="116" customFormat="1" ht="12.75" customHeight="1">
      <c r="A20" s="118"/>
      <c r="B20" s="2" t="s">
        <v>13</v>
      </c>
      <c r="C20" s="4" t="s">
        <v>14</v>
      </c>
      <c r="D20" s="5"/>
      <c r="E20" s="6"/>
      <c r="F20" s="7"/>
      <c r="G20" s="8">
        <f>SUM(G21,G27,G37,G38,G39)</f>
        <v>817157.04000000015</v>
      </c>
      <c r="H20" s="8">
        <f>SUM(H21,H27,H37,H38,H39)</f>
        <v>825993.18</v>
      </c>
    </row>
    <row r="21" spans="1:8" s="116" customFormat="1" ht="12.75" customHeight="1">
      <c r="A21" s="118"/>
      <c r="B21" s="9" t="s">
        <v>15</v>
      </c>
      <c r="C21" s="10" t="s">
        <v>16</v>
      </c>
      <c r="D21" s="11"/>
      <c r="E21" s="12"/>
      <c r="F21" s="7" t="s">
        <v>271</v>
      </c>
      <c r="G21" s="13">
        <f>SUM(G22:G26)</f>
        <v>0.28999999999996001</v>
      </c>
      <c r="H21" s="13">
        <f>SUM(H22:H26)</f>
        <v>0.28999999999996001</v>
      </c>
    </row>
    <row r="22" spans="1:8" s="116" customFormat="1" ht="12.75" customHeight="1">
      <c r="A22" s="118"/>
      <c r="B22" s="7" t="s">
        <v>17</v>
      </c>
      <c r="C22" s="14"/>
      <c r="D22" s="15" t="s">
        <v>18</v>
      </c>
      <c r="E22" s="115"/>
      <c r="F22" s="121"/>
      <c r="G22" s="13" t="s">
        <v>19</v>
      </c>
      <c r="H22" s="13" t="s">
        <v>19</v>
      </c>
    </row>
    <row r="23" spans="1:8" s="116" customFormat="1" ht="12.75" customHeight="1">
      <c r="A23" s="118"/>
      <c r="B23" s="7" t="s">
        <v>20</v>
      </c>
      <c r="C23" s="14"/>
      <c r="D23" s="15" t="s">
        <v>21</v>
      </c>
      <c r="E23" s="114"/>
      <c r="F23" s="122"/>
      <c r="G23" s="13">
        <v>0</v>
      </c>
      <c r="H23" s="13">
        <v>0</v>
      </c>
    </row>
    <row r="24" spans="1:8" s="116" customFormat="1" ht="12.75" customHeight="1">
      <c r="A24" s="118"/>
      <c r="B24" s="7" t="s">
        <v>22</v>
      </c>
      <c r="C24" s="14"/>
      <c r="D24" s="15" t="s">
        <v>23</v>
      </c>
      <c r="E24" s="114"/>
      <c r="F24" s="122"/>
      <c r="G24" s="13">
        <v>0.28999999999996001</v>
      </c>
      <c r="H24" s="13">
        <v>0.28999999999996001</v>
      </c>
    </row>
    <row r="25" spans="1:8" s="116" customFormat="1" ht="12.75" customHeight="1">
      <c r="A25" s="118"/>
      <c r="B25" s="7" t="s">
        <v>24</v>
      </c>
      <c r="C25" s="14"/>
      <c r="D25" s="15" t="s">
        <v>25</v>
      </c>
      <c r="E25" s="114"/>
      <c r="F25" s="9"/>
      <c r="G25" s="13" t="s">
        <v>19</v>
      </c>
      <c r="H25" s="13" t="s">
        <v>19</v>
      </c>
    </row>
    <row r="26" spans="1:8" s="116" customFormat="1" ht="12.75" customHeight="1">
      <c r="A26" s="118"/>
      <c r="B26" s="16" t="s">
        <v>26</v>
      </c>
      <c r="C26" s="14"/>
      <c r="D26" s="17" t="s">
        <v>27</v>
      </c>
      <c r="E26" s="115"/>
      <c r="F26" s="9"/>
      <c r="G26" s="13" t="s">
        <v>19</v>
      </c>
      <c r="H26" s="13" t="s">
        <v>19</v>
      </c>
    </row>
    <row r="27" spans="1:8" s="116" customFormat="1" ht="12.75" customHeight="1">
      <c r="A27" s="118"/>
      <c r="B27" s="18" t="s">
        <v>28</v>
      </c>
      <c r="C27" s="19" t="s">
        <v>29</v>
      </c>
      <c r="D27" s="20"/>
      <c r="E27" s="21"/>
      <c r="F27" s="9" t="s">
        <v>258</v>
      </c>
      <c r="G27" s="13">
        <f>SUM(G28:G36)</f>
        <v>817156.75000000012</v>
      </c>
      <c r="H27" s="13">
        <f>SUM(H28:H36)</f>
        <v>825992.89</v>
      </c>
    </row>
    <row r="28" spans="1:8" s="116" customFormat="1" ht="12.75" customHeight="1">
      <c r="A28" s="118"/>
      <c r="B28" s="7" t="s">
        <v>30</v>
      </c>
      <c r="C28" s="14"/>
      <c r="D28" s="15" t="s">
        <v>31</v>
      </c>
      <c r="E28" s="114"/>
      <c r="F28" s="122"/>
      <c r="G28" s="13" t="s">
        <v>19</v>
      </c>
      <c r="H28" s="13" t="s">
        <v>19</v>
      </c>
    </row>
    <row r="29" spans="1:8" s="116" customFormat="1" ht="12.75" customHeight="1">
      <c r="A29" s="118"/>
      <c r="B29" s="7" t="s">
        <v>32</v>
      </c>
      <c r="C29" s="14"/>
      <c r="D29" s="15" t="s">
        <v>33</v>
      </c>
      <c r="E29" s="114"/>
      <c r="F29" s="122"/>
      <c r="G29" s="13">
        <v>459474.21</v>
      </c>
      <c r="H29" s="13">
        <v>472506.08</v>
      </c>
    </row>
    <row r="30" spans="1:8" s="116" customFormat="1" ht="12.75" customHeight="1">
      <c r="A30" s="118"/>
      <c r="B30" s="7" t="s">
        <v>34</v>
      </c>
      <c r="C30" s="14"/>
      <c r="D30" s="15" t="s">
        <v>35</v>
      </c>
      <c r="E30" s="114"/>
      <c r="F30" s="122"/>
      <c r="G30" s="13">
        <v>4088.85</v>
      </c>
      <c r="H30" s="13">
        <v>4541.45</v>
      </c>
    </row>
    <row r="31" spans="1:8" s="116" customFormat="1" ht="12.75" customHeight="1">
      <c r="A31" s="118"/>
      <c r="B31" s="7" t="s">
        <v>36</v>
      </c>
      <c r="C31" s="14"/>
      <c r="D31" s="15" t="s">
        <v>37</v>
      </c>
      <c r="E31" s="114"/>
      <c r="F31" s="122"/>
      <c r="G31" s="13">
        <v>282127.51</v>
      </c>
      <c r="H31" s="13">
        <v>294913.99</v>
      </c>
    </row>
    <row r="32" spans="1:8" s="116" customFormat="1" ht="12.75" customHeight="1">
      <c r="A32" s="118"/>
      <c r="B32" s="7" t="s">
        <v>38</v>
      </c>
      <c r="C32" s="14"/>
      <c r="D32" s="15" t="s">
        <v>39</v>
      </c>
      <c r="E32" s="114"/>
      <c r="F32" s="122"/>
      <c r="G32" s="13">
        <v>11195.73</v>
      </c>
      <c r="H32" s="13">
        <v>13881.2</v>
      </c>
    </row>
    <row r="33" spans="1:8" s="116" customFormat="1" ht="12.75" customHeight="1">
      <c r="A33" s="118"/>
      <c r="B33" s="7" t="s">
        <v>40</v>
      </c>
      <c r="C33" s="14"/>
      <c r="D33" s="15" t="s">
        <v>41</v>
      </c>
      <c r="E33" s="114"/>
      <c r="F33" s="122"/>
      <c r="G33" s="13">
        <v>567.04999999999995</v>
      </c>
      <c r="H33" s="13">
        <v>642.02</v>
      </c>
    </row>
    <row r="34" spans="1:8" s="116" customFormat="1" ht="12.75" customHeight="1">
      <c r="A34" s="118"/>
      <c r="B34" s="7" t="s">
        <v>42</v>
      </c>
      <c r="C34" s="14"/>
      <c r="D34" s="15" t="s">
        <v>43</v>
      </c>
      <c r="E34" s="114"/>
      <c r="F34" s="122"/>
      <c r="G34" s="13">
        <v>24359.98</v>
      </c>
      <c r="H34" s="13">
        <v>15550.15</v>
      </c>
    </row>
    <row r="35" spans="1:8" s="116" customFormat="1" ht="12.75" customHeight="1">
      <c r="A35" s="118"/>
      <c r="B35" s="7" t="s">
        <v>44</v>
      </c>
      <c r="C35" s="77"/>
      <c r="D35" s="78" t="s">
        <v>45</v>
      </c>
      <c r="E35" s="79"/>
      <c r="F35" s="122"/>
      <c r="G35" s="13" t="s">
        <v>19</v>
      </c>
      <c r="H35" s="13" t="s">
        <v>19</v>
      </c>
    </row>
    <row r="36" spans="1:8" s="116" customFormat="1" ht="12.75" customHeight="1">
      <c r="A36" s="118"/>
      <c r="B36" s="7" t="s">
        <v>46</v>
      </c>
      <c r="C36" s="14"/>
      <c r="D36" s="15" t="s">
        <v>47</v>
      </c>
      <c r="E36" s="114"/>
      <c r="F36" s="9"/>
      <c r="G36" s="13">
        <v>35343.42</v>
      </c>
      <c r="H36" s="13">
        <v>23958</v>
      </c>
    </row>
    <row r="37" spans="1:8" s="116" customFormat="1" ht="12.75" customHeight="1">
      <c r="A37" s="118"/>
      <c r="B37" s="9" t="s">
        <v>48</v>
      </c>
      <c r="C37" s="22" t="s">
        <v>49</v>
      </c>
      <c r="D37" s="22"/>
      <c r="E37" s="23"/>
      <c r="F37" s="9"/>
      <c r="G37" s="13" t="s">
        <v>19</v>
      </c>
      <c r="H37" s="13" t="s">
        <v>19</v>
      </c>
    </row>
    <row r="38" spans="1:8" s="116" customFormat="1" ht="12.75" customHeight="1">
      <c r="A38" s="118"/>
      <c r="B38" s="9" t="s">
        <v>50</v>
      </c>
      <c r="C38" s="22" t="s">
        <v>51</v>
      </c>
      <c r="D38" s="22"/>
      <c r="E38" s="23"/>
      <c r="F38" s="122"/>
      <c r="G38" s="13" t="s">
        <v>19</v>
      </c>
      <c r="H38" s="13" t="s">
        <v>19</v>
      </c>
    </row>
    <row r="39" spans="1:8" s="116" customFormat="1" ht="12.75" customHeight="1">
      <c r="A39" s="118"/>
      <c r="B39" s="9" t="s">
        <v>52</v>
      </c>
      <c r="C39" s="22" t="s">
        <v>53</v>
      </c>
      <c r="D39" s="14"/>
      <c r="E39" s="113"/>
      <c r="F39" s="122"/>
      <c r="G39" s="13" t="s">
        <v>19</v>
      </c>
      <c r="H39" s="13" t="s">
        <v>19</v>
      </c>
    </row>
    <row r="40" spans="1:8" s="116" customFormat="1" ht="12.75" customHeight="1">
      <c r="A40" s="118"/>
      <c r="B40" s="2" t="s">
        <v>54</v>
      </c>
      <c r="C40" s="4" t="s">
        <v>55</v>
      </c>
      <c r="D40" s="5"/>
      <c r="E40" s="6"/>
      <c r="F40" s="122"/>
      <c r="G40" s="13" t="s">
        <v>19</v>
      </c>
      <c r="H40" s="13" t="s">
        <v>19</v>
      </c>
    </row>
    <row r="41" spans="1:8" s="116" customFormat="1" ht="12.75" customHeight="1">
      <c r="A41" s="118"/>
      <c r="B41" s="76" t="s">
        <v>56</v>
      </c>
      <c r="C41" s="80" t="s">
        <v>57</v>
      </c>
      <c r="D41" s="81"/>
      <c r="E41" s="82"/>
      <c r="F41" s="9"/>
      <c r="G41" s="8">
        <f>SUM(G42,G48,G49,G56,G57)</f>
        <v>198054.71000000002</v>
      </c>
      <c r="H41" s="8">
        <f>SUM(H42,H48,H49,H56,H57)</f>
        <v>103767.71</v>
      </c>
    </row>
    <row r="42" spans="1:8" s="116" customFormat="1" ht="12.75" customHeight="1">
      <c r="A42" s="118"/>
      <c r="B42" s="67" t="s">
        <v>15</v>
      </c>
      <c r="C42" s="83" t="s">
        <v>58</v>
      </c>
      <c r="D42" s="84"/>
      <c r="E42" s="85"/>
      <c r="F42" s="9" t="s">
        <v>259</v>
      </c>
      <c r="G42" s="13">
        <f>SUM(G43:G47)</f>
        <v>1446.07</v>
      </c>
      <c r="H42" s="13">
        <f>SUM(H43:H47)</f>
        <v>52.3</v>
      </c>
    </row>
    <row r="43" spans="1:8" s="116" customFormat="1" ht="12.75" customHeight="1">
      <c r="A43" s="118"/>
      <c r="B43" s="86" t="s">
        <v>17</v>
      </c>
      <c r="C43" s="77"/>
      <c r="D43" s="78" t="s">
        <v>59</v>
      </c>
      <c r="E43" s="79"/>
      <c r="F43" s="122"/>
      <c r="G43" s="13" t="s">
        <v>19</v>
      </c>
      <c r="H43" s="13" t="s">
        <v>19</v>
      </c>
    </row>
    <row r="44" spans="1:8" s="116" customFormat="1" ht="12.75" customHeight="1">
      <c r="A44" s="118"/>
      <c r="B44" s="86" t="s">
        <v>20</v>
      </c>
      <c r="C44" s="77"/>
      <c r="D44" s="78" t="s">
        <v>60</v>
      </c>
      <c r="E44" s="79"/>
      <c r="F44" s="122"/>
      <c r="G44" s="13">
        <v>1446.07</v>
      </c>
      <c r="H44" s="13">
        <v>52.3</v>
      </c>
    </row>
    <row r="45" spans="1:8" s="116" customFormat="1">
      <c r="A45" s="118"/>
      <c r="B45" s="86" t="s">
        <v>22</v>
      </c>
      <c r="C45" s="77"/>
      <c r="D45" s="78" t="s">
        <v>61</v>
      </c>
      <c r="E45" s="79"/>
      <c r="F45" s="122"/>
      <c r="G45" s="13" t="s">
        <v>19</v>
      </c>
      <c r="H45" s="13" t="s">
        <v>19</v>
      </c>
    </row>
    <row r="46" spans="1:8" s="116" customFormat="1">
      <c r="A46" s="118"/>
      <c r="B46" s="86" t="s">
        <v>24</v>
      </c>
      <c r="C46" s="77"/>
      <c r="D46" s="78" t="s">
        <v>62</v>
      </c>
      <c r="E46" s="79"/>
      <c r="F46" s="122"/>
      <c r="G46" s="13">
        <v>0</v>
      </c>
      <c r="H46" s="13">
        <v>0</v>
      </c>
    </row>
    <row r="47" spans="1:8" s="116" customFormat="1" ht="12.75" customHeight="1">
      <c r="A47" s="118"/>
      <c r="B47" s="86" t="s">
        <v>26</v>
      </c>
      <c r="C47" s="81"/>
      <c r="D47" s="145" t="s">
        <v>63</v>
      </c>
      <c r="E47" s="146"/>
      <c r="F47" s="122"/>
      <c r="G47" s="13" t="s">
        <v>19</v>
      </c>
      <c r="H47" s="13" t="s">
        <v>19</v>
      </c>
    </row>
    <row r="48" spans="1:8" s="116" customFormat="1" ht="12.75" customHeight="1">
      <c r="A48" s="118"/>
      <c r="B48" s="67" t="s">
        <v>28</v>
      </c>
      <c r="C48" s="88" t="s">
        <v>64</v>
      </c>
      <c r="D48" s="89"/>
      <c r="E48" s="90"/>
      <c r="F48" s="9" t="s">
        <v>260</v>
      </c>
      <c r="G48" s="13">
        <v>3874.91</v>
      </c>
      <c r="H48" s="13">
        <v>2713.88</v>
      </c>
    </row>
    <row r="49" spans="1:8" s="116" customFormat="1" ht="12.75" customHeight="1">
      <c r="A49" s="118"/>
      <c r="B49" s="67" t="s">
        <v>48</v>
      </c>
      <c r="C49" s="83" t="s">
        <v>65</v>
      </c>
      <c r="D49" s="84"/>
      <c r="E49" s="85"/>
      <c r="F49" s="9" t="s">
        <v>261</v>
      </c>
      <c r="G49" s="13">
        <f>SUM(G50:G55)</f>
        <v>186355.58000000002</v>
      </c>
      <c r="H49" s="13">
        <f>SUM(H50:H55)</f>
        <v>98657.33</v>
      </c>
    </row>
    <row r="50" spans="1:8" s="116" customFormat="1" ht="12.75" customHeight="1">
      <c r="A50" s="118"/>
      <c r="B50" s="86" t="s">
        <v>66</v>
      </c>
      <c r="C50" s="84"/>
      <c r="D50" s="91" t="s">
        <v>67</v>
      </c>
      <c r="E50" s="92"/>
      <c r="F50" s="9"/>
      <c r="G50" s="13" t="s">
        <v>19</v>
      </c>
      <c r="H50" s="13" t="s">
        <v>19</v>
      </c>
    </row>
    <row r="51" spans="1:8" s="116" customFormat="1" ht="12.75" customHeight="1">
      <c r="A51" s="118"/>
      <c r="B51" s="93" t="s">
        <v>68</v>
      </c>
      <c r="C51" s="77"/>
      <c r="D51" s="78" t="s">
        <v>69</v>
      </c>
      <c r="E51" s="94"/>
      <c r="F51" s="123"/>
      <c r="G51" s="13" t="s">
        <v>19</v>
      </c>
      <c r="H51" s="13" t="s">
        <v>19</v>
      </c>
    </row>
    <row r="52" spans="1:8" s="116" customFormat="1" ht="12.75" customHeight="1">
      <c r="A52" s="118"/>
      <c r="B52" s="86" t="s">
        <v>70</v>
      </c>
      <c r="C52" s="77"/>
      <c r="D52" s="78" t="s">
        <v>71</v>
      </c>
      <c r="E52" s="79"/>
      <c r="F52" s="9"/>
      <c r="G52" s="13">
        <v>0</v>
      </c>
      <c r="H52" s="13">
        <v>0</v>
      </c>
    </row>
    <row r="53" spans="1:8" s="116" customFormat="1" ht="12.75" customHeight="1">
      <c r="A53" s="118"/>
      <c r="B53" s="86" t="s">
        <v>72</v>
      </c>
      <c r="C53" s="77"/>
      <c r="D53" s="145" t="s">
        <v>73</v>
      </c>
      <c r="E53" s="146"/>
      <c r="F53" s="9"/>
      <c r="G53" s="13">
        <v>670.73</v>
      </c>
      <c r="H53" s="13">
        <v>115.2</v>
      </c>
    </row>
    <row r="54" spans="1:8" s="116" customFormat="1" ht="12.75" customHeight="1">
      <c r="A54" s="118"/>
      <c r="B54" s="86" t="s">
        <v>74</v>
      </c>
      <c r="C54" s="77"/>
      <c r="D54" s="78" t="s">
        <v>75</v>
      </c>
      <c r="E54" s="79"/>
      <c r="F54" s="9"/>
      <c r="G54" s="13">
        <v>185684.85</v>
      </c>
      <c r="H54" s="13">
        <v>98542.13</v>
      </c>
    </row>
    <row r="55" spans="1:8" s="116" customFormat="1" ht="12.75" customHeight="1">
      <c r="A55" s="118"/>
      <c r="B55" s="86" t="s">
        <v>76</v>
      </c>
      <c r="C55" s="77"/>
      <c r="D55" s="78" t="s">
        <v>77</v>
      </c>
      <c r="E55" s="79"/>
      <c r="F55" s="9"/>
      <c r="G55" s="13">
        <v>0</v>
      </c>
      <c r="H55" s="13">
        <v>0</v>
      </c>
    </row>
    <row r="56" spans="1:8" s="116" customFormat="1" ht="12.75" customHeight="1">
      <c r="A56" s="118"/>
      <c r="B56" s="67" t="s">
        <v>50</v>
      </c>
      <c r="C56" s="95" t="s">
        <v>78</v>
      </c>
      <c r="D56" s="95"/>
      <c r="E56" s="96"/>
      <c r="F56" s="9"/>
      <c r="G56" s="13" t="s">
        <v>19</v>
      </c>
      <c r="H56" s="13" t="s">
        <v>19</v>
      </c>
    </row>
    <row r="57" spans="1:8" s="116" customFormat="1" ht="12.75" customHeight="1">
      <c r="A57" s="118"/>
      <c r="B57" s="67" t="s">
        <v>52</v>
      </c>
      <c r="C57" s="95" t="s">
        <v>79</v>
      </c>
      <c r="D57" s="95"/>
      <c r="E57" s="96"/>
      <c r="F57" s="9" t="s">
        <v>262</v>
      </c>
      <c r="G57" s="13">
        <v>6378.15</v>
      </c>
      <c r="H57" s="13">
        <v>2344.1999999999998</v>
      </c>
    </row>
    <row r="58" spans="1:8" s="116" customFormat="1" ht="12.75" customHeight="1">
      <c r="A58" s="118"/>
      <c r="B58" s="9"/>
      <c r="C58" s="19" t="s">
        <v>80</v>
      </c>
      <c r="D58" s="20"/>
      <c r="E58" s="21"/>
      <c r="F58" s="9"/>
      <c r="G58" s="13">
        <f>SUM(G20,G40,G41)</f>
        <v>1015211.7500000002</v>
      </c>
      <c r="H58" s="13">
        <f>SUM(H20,H40,H41)</f>
        <v>929760.89</v>
      </c>
    </row>
    <row r="59" spans="1:8" s="116" customFormat="1" ht="12.75" customHeight="1">
      <c r="A59" s="118"/>
      <c r="B59" s="2" t="s">
        <v>81</v>
      </c>
      <c r="C59" s="4" t="s">
        <v>82</v>
      </c>
      <c r="D59" s="4"/>
      <c r="E59" s="24"/>
      <c r="F59" s="9" t="s">
        <v>263</v>
      </c>
      <c r="G59" s="8">
        <f>SUM(G60:G63)</f>
        <v>823243.41</v>
      </c>
      <c r="H59" s="8">
        <f>SUM(H60:H63)</f>
        <v>831103.56</v>
      </c>
    </row>
    <row r="60" spans="1:8" s="116" customFormat="1" ht="12.75" customHeight="1">
      <c r="A60" s="118"/>
      <c r="B60" s="9" t="s">
        <v>15</v>
      </c>
      <c r="C60" s="22" t="s">
        <v>83</v>
      </c>
      <c r="D60" s="22"/>
      <c r="E60" s="23"/>
      <c r="F60" s="9"/>
      <c r="G60" s="13">
        <v>37799.54</v>
      </c>
      <c r="H60" s="13">
        <v>40494.870000000003</v>
      </c>
    </row>
    <row r="61" spans="1:8" s="116" customFormat="1" ht="12.75" customHeight="1">
      <c r="A61" s="118"/>
      <c r="B61" s="18" t="s">
        <v>28</v>
      </c>
      <c r="C61" s="19" t="s">
        <v>84</v>
      </c>
      <c r="D61" s="20"/>
      <c r="E61" s="21"/>
      <c r="F61" s="18"/>
      <c r="G61" s="13">
        <v>598334.93000000005</v>
      </c>
      <c r="H61" s="13">
        <v>596171.64</v>
      </c>
    </row>
    <row r="62" spans="1:8" s="116" customFormat="1" ht="12.75" customHeight="1">
      <c r="A62" s="118"/>
      <c r="B62" s="9" t="s">
        <v>48</v>
      </c>
      <c r="C62" s="147" t="s">
        <v>85</v>
      </c>
      <c r="D62" s="148"/>
      <c r="E62" s="149"/>
      <c r="F62" s="9"/>
      <c r="G62" s="13">
        <v>185928.06</v>
      </c>
      <c r="H62" s="13">
        <v>192292.15</v>
      </c>
    </row>
    <row r="63" spans="1:8" s="116" customFormat="1" ht="12.75" customHeight="1">
      <c r="A63" s="118"/>
      <c r="B63" s="9" t="s">
        <v>86</v>
      </c>
      <c r="C63" s="22" t="s">
        <v>87</v>
      </c>
      <c r="D63" s="14"/>
      <c r="E63" s="113"/>
      <c r="F63" s="9"/>
      <c r="G63" s="13">
        <v>1180.8800000000001</v>
      </c>
      <c r="H63" s="13">
        <v>2144.9</v>
      </c>
    </row>
    <row r="64" spans="1:8" s="116" customFormat="1" ht="12.75" customHeight="1">
      <c r="A64" s="118"/>
      <c r="B64" s="2" t="s">
        <v>88</v>
      </c>
      <c r="C64" s="4" t="s">
        <v>89</v>
      </c>
      <c r="D64" s="5"/>
      <c r="E64" s="6"/>
      <c r="F64" s="9"/>
      <c r="G64" s="8">
        <f>SUM(G65,G69)</f>
        <v>190035.49</v>
      </c>
      <c r="H64" s="8">
        <f>SUM(H65,H69)</f>
        <v>98597.180000000008</v>
      </c>
    </row>
    <row r="65" spans="1:8" s="116" customFormat="1" ht="12.75" customHeight="1">
      <c r="A65" s="118"/>
      <c r="B65" s="9" t="s">
        <v>15</v>
      </c>
      <c r="C65" s="10" t="s">
        <v>90</v>
      </c>
      <c r="D65" s="25"/>
      <c r="E65" s="26"/>
      <c r="F65" s="9"/>
      <c r="G65" s="13">
        <f>SUM(G66:G68)</f>
        <v>9898.49</v>
      </c>
      <c r="H65" s="13">
        <f>SUM(H66:H68)</f>
        <v>9898.49</v>
      </c>
    </row>
    <row r="66" spans="1:8" s="116" customFormat="1">
      <c r="A66" s="118"/>
      <c r="B66" s="7" t="s">
        <v>17</v>
      </c>
      <c r="C66" s="27"/>
      <c r="D66" s="15" t="s">
        <v>91</v>
      </c>
      <c r="E66" s="28"/>
      <c r="F66" s="9"/>
      <c r="G66" s="13" t="s">
        <v>19</v>
      </c>
      <c r="H66" s="13" t="s">
        <v>19</v>
      </c>
    </row>
    <row r="67" spans="1:8" s="116" customFormat="1" ht="12.75" customHeight="1">
      <c r="A67" s="118"/>
      <c r="B67" s="7" t="s">
        <v>20</v>
      </c>
      <c r="C67" s="14"/>
      <c r="D67" s="15" t="s">
        <v>92</v>
      </c>
      <c r="E67" s="114"/>
      <c r="F67" s="9" t="s">
        <v>264</v>
      </c>
      <c r="G67" s="13">
        <v>9898.49</v>
      </c>
      <c r="H67" s="13">
        <v>9898.49</v>
      </c>
    </row>
    <row r="68" spans="1:8" s="116" customFormat="1" ht="12.75" customHeight="1">
      <c r="A68" s="118"/>
      <c r="B68" s="7" t="s">
        <v>93</v>
      </c>
      <c r="C68" s="14"/>
      <c r="D68" s="15" t="s">
        <v>94</v>
      </c>
      <c r="E68" s="114"/>
      <c r="F68" s="122"/>
      <c r="G68" s="13" t="s">
        <v>19</v>
      </c>
      <c r="H68" s="13" t="s">
        <v>19</v>
      </c>
    </row>
    <row r="69" spans="1:8" s="57" customFormat="1" ht="12.75" customHeight="1">
      <c r="A69" s="118"/>
      <c r="B69" s="67" t="s">
        <v>28</v>
      </c>
      <c r="C69" s="97" t="s">
        <v>95</v>
      </c>
      <c r="D69" s="98"/>
      <c r="E69" s="99"/>
      <c r="F69" s="67" t="s">
        <v>265</v>
      </c>
      <c r="G69" s="13">
        <f>SUM(G70:G75,G78:G83)</f>
        <v>180137</v>
      </c>
      <c r="H69" s="13">
        <f>SUM(H70:H75,H78:H83)</f>
        <v>88698.69</v>
      </c>
    </row>
    <row r="70" spans="1:8" s="116" customFormat="1" ht="12.75" customHeight="1">
      <c r="A70" s="118"/>
      <c r="B70" s="7" t="s">
        <v>30</v>
      </c>
      <c r="C70" s="14"/>
      <c r="D70" s="15" t="s">
        <v>96</v>
      </c>
      <c r="E70" s="115"/>
      <c r="F70" s="9"/>
      <c r="G70" s="13" t="s">
        <v>19</v>
      </c>
      <c r="H70" s="13" t="s">
        <v>19</v>
      </c>
    </row>
    <row r="71" spans="1:8" s="116" customFormat="1" ht="12.75" customHeight="1">
      <c r="A71" s="118"/>
      <c r="B71" s="7" t="s">
        <v>32</v>
      </c>
      <c r="C71" s="27"/>
      <c r="D71" s="15" t="s">
        <v>97</v>
      </c>
      <c r="E71" s="28"/>
      <c r="F71" s="9"/>
      <c r="G71" s="13" t="s">
        <v>19</v>
      </c>
      <c r="H71" s="13" t="s">
        <v>19</v>
      </c>
    </row>
    <row r="72" spans="1:8" s="116" customFormat="1">
      <c r="A72" s="118"/>
      <c r="B72" s="7" t="s">
        <v>34</v>
      </c>
      <c r="C72" s="27"/>
      <c r="D72" s="15" t="s">
        <v>98</v>
      </c>
      <c r="E72" s="28"/>
      <c r="F72" s="9"/>
      <c r="G72" s="13" t="s">
        <v>19</v>
      </c>
      <c r="H72" s="13" t="s">
        <v>19</v>
      </c>
    </row>
    <row r="73" spans="1:8" s="116" customFormat="1">
      <c r="A73" s="118"/>
      <c r="B73" s="29" t="s">
        <v>36</v>
      </c>
      <c r="C73" s="84"/>
      <c r="D73" s="100" t="s">
        <v>99</v>
      </c>
      <c r="E73" s="92"/>
      <c r="F73" s="9"/>
      <c r="G73" s="13" t="s">
        <v>19</v>
      </c>
      <c r="H73" s="13" t="s">
        <v>19</v>
      </c>
    </row>
    <row r="74" spans="1:8" s="116" customFormat="1">
      <c r="A74" s="118"/>
      <c r="B74" s="9" t="s">
        <v>38</v>
      </c>
      <c r="C74" s="17"/>
      <c r="D74" s="17" t="s">
        <v>100</v>
      </c>
      <c r="E74" s="115"/>
      <c r="F74" s="101"/>
      <c r="G74" s="13" t="s">
        <v>19</v>
      </c>
      <c r="H74" s="13" t="s">
        <v>19</v>
      </c>
    </row>
    <row r="75" spans="1:8" s="116" customFormat="1" ht="12.75" customHeight="1">
      <c r="A75" s="118"/>
      <c r="B75" s="30" t="s">
        <v>40</v>
      </c>
      <c r="C75" s="98"/>
      <c r="D75" s="102" t="s">
        <v>101</v>
      </c>
      <c r="E75" s="103"/>
      <c r="F75" s="9"/>
      <c r="G75" s="13">
        <f>SUM(G76,G77)</f>
        <v>0</v>
      </c>
      <c r="H75" s="13">
        <f>SUM(H76,H77)</f>
        <v>0</v>
      </c>
    </row>
    <row r="76" spans="1:8" s="116" customFormat="1" ht="12.75" customHeight="1">
      <c r="A76" s="118"/>
      <c r="B76" s="86" t="s">
        <v>102</v>
      </c>
      <c r="C76" s="77"/>
      <c r="D76" s="94"/>
      <c r="E76" s="79" t="s">
        <v>103</v>
      </c>
      <c r="F76" s="9"/>
      <c r="G76" s="13" t="s">
        <v>19</v>
      </c>
      <c r="H76" s="13" t="s">
        <v>19</v>
      </c>
    </row>
    <row r="77" spans="1:8" s="116" customFormat="1" ht="12.75" customHeight="1">
      <c r="A77" s="118"/>
      <c r="B77" s="86" t="s">
        <v>104</v>
      </c>
      <c r="C77" s="77"/>
      <c r="D77" s="94"/>
      <c r="E77" s="79" t="s">
        <v>105</v>
      </c>
      <c r="F77" s="122"/>
      <c r="G77" s="13">
        <v>0</v>
      </c>
      <c r="H77" s="13">
        <v>0</v>
      </c>
    </row>
    <row r="78" spans="1:8" s="116" customFormat="1" ht="12.75" customHeight="1">
      <c r="A78" s="118"/>
      <c r="B78" s="86" t="s">
        <v>42</v>
      </c>
      <c r="C78" s="89"/>
      <c r="D78" s="104" t="s">
        <v>106</v>
      </c>
      <c r="E78" s="62"/>
      <c r="F78" s="122"/>
      <c r="G78" s="13">
        <v>0</v>
      </c>
      <c r="H78" s="13">
        <v>0</v>
      </c>
    </row>
    <row r="79" spans="1:8" s="116" customFormat="1" ht="12.75" customHeight="1">
      <c r="A79" s="118"/>
      <c r="B79" s="86" t="s">
        <v>44</v>
      </c>
      <c r="C79" s="105"/>
      <c r="D79" s="78" t="s">
        <v>107</v>
      </c>
      <c r="E79" s="106"/>
      <c r="F79" s="9"/>
      <c r="G79" s="13" t="s">
        <v>19</v>
      </c>
      <c r="H79" s="13" t="s">
        <v>19</v>
      </c>
    </row>
    <row r="80" spans="1:8" s="116" customFormat="1" ht="12.75" customHeight="1">
      <c r="A80" s="118"/>
      <c r="B80" s="86" t="s">
        <v>46</v>
      </c>
      <c r="C80" s="14"/>
      <c r="D80" s="15" t="s">
        <v>108</v>
      </c>
      <c r="E80" s="114"/>
      <c r="F80" s="9"/>
      <c r="G80" s="13">
        <v>7120.97</v>
      </c>
      <c r="H80" s="13">
        <v>0</v>
      </c>
    </row>
    <row r="81" spans="1:8" s="116" customFormat="1" ht="12.75" customHeight="1">
      <c r="A81" s="118"/>
      <c r="B81" s="86" t="s">
        <v>109</v>
      </c>
      <c r="C81" s="14"/>
      <c r="D81" s="15" t="s">
        <v>110</v>
      </c>
      <c r="E81" s="114"/>
      <c r="F81" s="9"/>
      <c r="G81" s="13">
        <v>88537.35</v>
      </c>
      <c r="H81" s="13">
        <v>0</v>
      </c>
    </row>
    <row r="82" spans="1:8" s="116" customFormat="1" ht="12.75" customHeight="1">
      <c r="A82" s="118"/>
      <c r="B82" s="7" t="s">
        <v>111</v>
      </c>
      <c r="C82" s="77"/>
      <c r="D82" s="78" t="s">
        <v>112</v>
      </c>
      <c r="E82" s="79"/>
      <c r="F82" s="9"/>
      <c r="G82" s="13">
        <v>84478.68</v>
      </c>
      <c r="H82" s="13">
        <v>88695.94</v>
      </c>
    </row>
    <row r="83" spans="1:8" s="116" customFormat="1" ht="12.75" customHeight="1">
      <c r="A83" s="118"/>
      <c r="B83" s="7" t="s">
        <v>113</v>
      </c>
      <c r="C83" s="14"/>
      <c r="D83" s="15" t="s">
        <v>114</v>
      </c>
      <c r="E83" s="114"/>
      <c r="F83" s="122"/>
      <c r="G83" s="13">
        <v>0</v>
      </c>
      <c r="H83" s="13">
        <v>2.75</v>
      </c>
    </row>
    <row r="84" spans="1:8" s="116" customFormat="1" ht="12.75" customHeight="1">
      <c r="A84" s="118"/>
      <c r="B84" s="2" t="s">
        <v>115</v>
      </c>
      <c r="C84" s="31" t="s">
        <v>116</v>
      </c>
      <c r="D84" s="32"/>
      <c r="E84" s="33"/>
      <c r="F84" s="122" t="s">
        <v>266</v>
      </c>
      <c r="G84" s="8">
        <f>SUM(G85,G86,G89,G90)</f>
        <v>1932.8499999998</v>
      </c>
      <c r="H84" s="8">
        <f>SUM(H85,H86,H89,H90)</f>
        <v>60.150000000199995</v>
      </c>
    </row>
    <row r="85" spans="1:8" s="116" customFormat="1" ht="12.75" customHeight="1">
      <c r="A85" s="118"/>
      <c r="B85" s="9" t="s">
        <v>15</v>
      </c>
      <c r="C85" s="22" t="s">
        <v>117</v>
      </c>
      <c r="D85" s="14"/>
      <c r="E85" s="113"/>
      <c r="F85" s="122"/>
      <c r="G85" s="13" t="s">
        <v>19</v>
      </c>
      <c r="H85" s="13" t="s">
        <v>19</v>
      </c>
    </row>
    <row r="86" spans="1:8" s="116" customFormat="1" ht="12.75" customHeight="1">
      <c r="A86" s="118"/>
      <c r="B86" s="9" t="s">
        <v>28</v>
      </c>
      <c r="C86" s="10" t="s">
        <v>118</v>
      </c>
      <c r="D86" s="25"/>
      <c r="E86" s="26"/>
      <c r="F86" s="9"/>
      <c r="G86" s="13">
        <f>SUM(G87,G88)</f>
        <v>0</v>
      </c>
      <c r="H86" s="13">
        <f>SUM(H87,H88)</f>
        <v>0</v>
      </c>
    </row>
    <row r="87" spans="1:8" s="116" customFormat="1" ht="12.75" customHeight="1">
      <c r="A87" s="118"/>
      <c r="B87" s="7" t="s">
        <v>30</v>
      </c>
      <c r="C87" s="14"/>
      <c r="D87" s="15" t="s">
        <v>119</v>
      </c>
      <c r="E87" s="114"/>
      <c r="F87" s="9"/>
      <c r="G87" s="13" t="s">
        <v>19</v>
      </c>
      <c r="H87" s="13" t="s">
        <v>19</v>
      </c>
    </row>
    <row r="88" spans="1:8" s="116" customFormat="1" ht="12.75" customHeight="1">
      <c r="A88" s="118"/>
      <c r="B88" s="7" t="s">
        <v>32</v>
      </c>
      <c r="C88" s="14"/>
      <c r="D88" s="15" t="s">
        <v>120</v>
      </c>
      <c r="E88" s="114"/>
      <c r="F88" s="9"/>
      <c r="G88" s="13" t="s">
        <v>19</v>
      </c>
      <c r="H88" s="13" t="s">
        <v>19</v>
      </c>
    </row>
    <row r="89" spans="1:8" s="116" customFormat="1" ht="12.75" customHeight="1">
      <c r="A89" s="118"/>
      <c r="B89" s="67" t="s">
        <v>48</v>
      </c>
      <c r="C89" s="94" t="s">
        <v>121</v>
      </c>
      <c r="D89" s="94"/>
      <c r="E89" s="87"/>
      <c r="F89" s="9"/>
      <c r="G89" s="13" t="s">
        <v>19</v>
      </c>
      <c r="H89" s="13" t="s">
        <v>19</v>
      </c>
    </row>
    <row r="90" spans="1:8" s="116" customFormat="1" ht="12.75" customHeight="1">
      <c r="A90" s="118"/>
      <c r="B90" s="18" t="s">
        <v>50</v>
      </c>
      <c r="C90" s="19" t="s">
        <v>122</v>
      </c>
      <c r="D90" s="20"/>
      <c r="E90" s="21"/>
      <c r="F90" s="9"/>
      <c r="G90" s="13">
        <f>SUM(G91:G92)</f>
        <v>1932.8499999998</v>
      </c>
      <c r="H90" s="13">
        <f>SUM(H91:H92)</f>
        <v>60.150000000199995</v>
      </c>
    </row>
    <row r="91" spans="1:8" s="116" customFormat="1" ht="12.75" customHeight="1">
      <c r="A91" s="118"/>
      <c r="B91" s="7" t="s">
        <v>123</v>
      </c>
      <c r="C91" s="5"/>
      <c r="D91" s="15" t="s">
        <v>124</v>
      </c>
      <c r="E91" s="34"/>
      <c r="F91" s="122"/>
      <c r="G91" s="13">
        <v>1872.6999999998</v>
      </c>
      <c r="H91" s="13">
        <v>-107.7899999998</v>
      </c>
    </row>
    <row r="92" spans="1:8" s="116" customFormat="1" ht="12.75" customHeight="1">
      <c r="A92" s="118"/>
      <c r="B92" s="7" t="s">
        <v>125</v>
      </c>
      <c r="C92" s="5"/>
      <c r="D92" s="15" t="s">
        <v>126</v>
      </c>
      <c r="E92" s="34"/>
      <c r="F92" s="122"/>
      <c r="G92" s="13">
        <v>60.15</v>
      </c>
      <c r="H92" s="13">
        <v>167.94</v>
      </c>
    </row>
    <row r="93" spans="1:8" s="116" customFormat="1" ht="12.75" customHeight="1">
      <c r="A93" s="118"/>
      <c r="B93" s="2" t="s">
        <v>127</v>
      </c>
      <c r="C93" s="31" t="s">
        <v>128</v>
      </c>
      <c r="D93" s="33"/>
      <c r="E93" s="33"/>
      <c r="F93" s="122"/>
      <c r="G93" s="8"/>
      <c r="H93" s="8"/>
    </row>
    <row r="94" spans="1:8" s="116" customFormat="1" ht="25.5" customHeight="1">
      <c r="A94" s="118"/>
      <c r="B94" s="2"/>
      <c r="C94" s="151" t="s">
        <v>129</v>
      </c>
      <c r="D94" s="145"/>
      <c r="E94" s="146"/>
      <c r="F94" s="9"/>
      <c r="G94" s="35">
        <f>SUM(G59,G64,G84,G93)</f>
        <v>1015211.7499999998</v>
      </c>
      <c r="H94" s="35">
        <f>SUM(H59,H64,H84,H93)</f>
        <v>929760.89000000036</v>
      </c>
    </row>
    <row r="95" spans="1:8" s="116" customFormat="1">
      <c r="A95" s="118"/>
      <c r="B95" s="107"/>
      <c r="C95" s="111"/>
      <c r="D95" s="111"/>
      <c r="E95" s="111"/>
      <c r="F95" s="111"/>
    </row>
    <row r="96" spans="1:8" s="116" customFormat="1" ht="12.75" customHeight="1">
      <c r="A96" s="118"/>
      <c r="B96" s="152" t="s">
        <v>281</v>
      </c>
      <c r="C96" s="153"/>
      <c r="D96" s="153"/>
      <c r="E96" s="153"/>
      <c r="F96" s="36"/>
      <c r="G96" s="154" t="s">
        <v>272</v>
      </c>
      <c r="H96" s="154"/>
    </row>
    <row r="97" spans="1:8" s="116" customFormat="1" ht="12.75" customHeight="1">
      <c r="A97" s="118"/>
      <c r="B97" s="155" t="s">
        <v>130</v>
      </c>
      <c r="C97" s="155"/>
      <c r="D97" s="155"/>
      <c r="E97" s="155"/>
      <c r="F97" s="116" t="s">
        <v>131</v>
      </c>
      <c r="G97" s="135" t="s">
        <v>132</v>
      </c>
      <c r="H97" s="135"/>
    </row>
    <row r="98" spans="1:8" s="116" customFormat="1">
      <c r="A98" s="118"/>
      <c r="B98" s="112"/>
      <c r="C98" s="112"/>
      <c r="D98" s="112"/>
      <c r="E98" s="112"/>
      <c r="F98" s="112"/>
      <c r="G98" s="112"/>
      <c r="H98" s="112"/>
    </row>
    <row r="99" spans="1:8" s="116" customFormat="1" ht="12.75" customHeight="1">
      <c r="A99" s="118"/>
      <c r="B99" s="156" t="s">
        <v>278</v>
      </c>
      <c r="C99" s="157"/>
      <c r="D99" s="157"/>
      <c r="E99" s="157"/>
      <c r="F99" s="108"/>
      <c r="G99" s="158" t="s">
        <v>133</v>
      </c>
      <c r="H99" s="158"/>
    </row>
    <row r="100" spans="1:8" s="116" customFormat="1" ht="12.75" customHeight="1">
      <c r="A100" s="118"/>
      <c r="B100" s="150" t="s">
        <v>134</v>
      </c>
      <c r="C100" s="150"/>
      <c r="D100" s="150"/>
      <c r="E100" s="150"/>
      <c r="F100" s="57" t="s">
        <v>131</v>
      </c>
      <c r="G100" s="136" t="s">
        <v>132</v>
      </c>
      <c r="H100" s="136"/>
    </row>
    <row r="101" spans="1:8" s="116" customFormat="1">
      <c r="A101" s="118"/>
    </row>
    <row r="102" spans="1:8" s="116" customFormat="1">
      <c r="A102" s="118"/>
    </row>
    <row r="103" spans="1:8" s="116" customFormat="1">
      <c r="A103" s="118"/>
    </row>
    <row r="104" spans="1:8" s="116" customFormat="1">
      <c r="A104" s="118"/>
    </row>
    <row r="105" spans="1:8" s="116" customFormat="1">
      <c r="A105" s="118"/>
    </row>
    <row r="106" spans="1:8" s="116" customFormat="1">
      <c r="A106" s="118"/>
    </row>
    <row r="107" spans="1:8" s="116" customFormat="1">
      <c r="A107" s="118"/>
    </row>
    <row r="108" spans="1:8" s="116" customFormat="1">
      <c r="A108" s="118"/>
    </row>
    <row r="109" spans="1:8" s="116" customFormat="1">
      <c r="A109" s="118"/>
    </row>
    <row r="110" spans="1:8" s="116" customFormat="1">
      <c r="A110" s="118"/>
    </row>
    <row r="111" spans="1:8" s="116" customFormat="1">
      <c r="A111" s="118"/>
    </row>
    <row r="112" spans="1:8" s="116" customFormat="1">
      <c r="A112" s="118"/>
    </row>
    <row r="113" spans="1:1" s="116" customFormat="1">
      <c r="A113" s="118"/>
    </row>
    <row r="114" spans="1:1" s="116" customFormat="1">
      <c r="A114" s="118"/>
    </row>
    <row r="115" spans="1:1" s="116" customFormat="1">
      <c r="A115" s="118"/>
    </row>
    <row r="116" spans="1:1" s="116" customFormat="1">
      <c r="A116" s="118"/>
    </row>
    <row r="117" spans="1:1" s="116" customFormat="1">
      <c r="A117" s="118"/>
    </row>
    <row r="118" spans="1:1" s="116" customFormat="1">
      <c r="A118" s="118"/>
    </row>
    <row r="119" spans="1:1" s="116" customFormat="1">
      <c r="A119"/>
    </row>
  </sheetData>
  <mergeCells count="27">
    <mergeCell ref="D47:E47"/>
    <mergeCell ref="D53:E53"/>
    <mergeCell ref="C62:E62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B14:H14"/>
    <mergeCell ref="B16:H16"/>
    <mergeCell ref="B17:H17"/>
    <mergeCell ref="E18:H18"/>
    <mergeCell ref="C19:E19"/>
    <mergeCell ref="B8:H8"/>
    <mergeCell ref="B9:H9"/>
    <mergeCell ref="B10:H11"/>
    <mergeCell ref="B12:F12"/>
    <mergeCell ref="B13:H13"/>
    <mergeCell ref="B1:H1"/>
    <mergeCell ref="F2:H2"/>
    <mergeCell ref="F3:H3"/>
    <mergeCell ref="B5:H6"/>
    <mergeCell ref="B7:H7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5BEA-25B6-498A-868E-0548F2E8C843}">
  <sheetPr>
    <pageSetUpPr fitToPage="1"/>
  </sheetPr>
  <dimension ref="B1:L64"/>
  <sheetViews>
    <sheetView topLeftCell="A4" workbookViewId="0">
      <selection activeCell="I63" sqref="I63:J63"/>
    </sheetView>
  </sheetViews>
  <sheetFormatPr defaultRowHeight="12.75"/>
  <cols>
    <col min="1" max="1" width="3.140625" style="37" customWidth="1"/>
    <col min="2" max="2" width="8" style="37" customWidth="1"/>
    <col min="3" max="3" width="1.5703125" style="37" hidden="1" customWidth="1"/>
    <col min="4" max="4" width="30.140625" style="37" customWidth="1"/>
    <col min="5" max="5" width="18.28515625" style="37" customWidth="1"/>
    <col min="6" max="6" width="9.140625" style="37" hidden="1" customWidth="1"/>
    <col min="7" max="7" width="11.7109375" style="37" customWidth="1"/>
    <col min="8" max="8" width="13.140625" style="37" customWidth="1"/>
    <col min="9" max="9" width="14.7109375" style="37" customWidth="1"/>
    <col min="10" max="10" width="15.85546875" style="37" customWidth="1"/>
    <col min="11" max="11" width="9.140625" style="37"/>
    <col min="12" max="12" width="9.5703125" style="37" bestFit="1" customWidth="1"/>
    <col min="13" max="16384" width="9.140625" style="37"/>
  </cols>
  <sheetData>
    <row r="1" spans="2:10" ht="30" customHeight="1">
      <c r="B1" s="193" t="s">
        <v>0</v>
      </c>
      <c r="C1" s="193"/>
      <c r="D1" s="193"/>
      <c r="E1" s="193"/>
      <c r="F1" s="193"/>
      <c r="G1" s="193"/>
      <c r="H1" s="193"/>
      <c r="I1" s="193"/>
      <c r="J1" s="193"/>
    </row>
    <row r="2" spans="2:10" ht="15.75" customHeight="1">
      <c r="E2" s="38"/>
      <c r="H2" s="39" t="s">
        <v>136</v>
      </c>
      <c r="I2" s="40"/>
      <c r="J2" s="40"/>
    </row>
    <row r="3" spans="2:10" ht="15.75" customHeight="1">
      <c r="H3" s="39" t="s">
        <v>2</v>
      </c>
      <c r="I3" s="40"/>
      <c r="J3" s="40"/>
    </row>
    <row r="4" spans="2:10" ht="4.5" customHeight="1"/>
    <row r="5" spans="2:10" ht="15.75" customHeight="1">
      <c r="B5" s="194" t="s">
        <v>137</v>
      </c>
      <c r="C5" s="194"/>
      <c r="D5" s="194"/>
      <c r="E5" s="194"/>
      <c r="F5" s="194"/>
      <c r="G5" s="194"/>
      <c r="H5" s="194"/>
      <c r="I5" s="194"/>
      <c r="J5" s="194"/>
    </row>
    <row r="6" spans="2:10" ht="15.75" customHeight="1">
      <c r="B6" s="195" t="s">
        <v>138</v>
      </c>
      <c r="C6" s="195"/>
      <c r="D6" s="195"/>
      <c r="E6" s="195"/>
      <c r="F6" s="195"/>
      <c r="G6" s="195"/>
      <c r="H6" s="195"/>
      <c r="I6" s="195"/>
      <c r="J6" s="195"/>
    </row>
    <row r="7" spans="2:10" ht="15.75" customHeight="1">
      <c r="B7" s="196" t="s">
        <v>269</v>
      </c>
      <c r="C7" s="196"/>
      <c r="D7" s="196"/>
      <c r="E7" s="196"/>
      <c r="F7" s="196"/>
      <c r="G7" s="196"/>
      <c r="H7" s="196"/>
      <c r="I7" s="196"/>
      <c r="J7" s="196"/>
    </row>
    <row r="8" spans="2:10" ht="15" customHeight="1">
      <c r="B8" s="190" t="s">
        <v>139</v>
      </c>
      <c r="C8" s="190"/>
      <c r="D8" s="190"/>
      <c r="E8" s="190"/>
      <c r="F8" s="190"/>
      <c r="G8" s="190"/>
      <c r="H8" s="190"/>
      <c r="I8" s="190"/>
      <c r="J8" s="190"/>
    </row>
    <row r="9" spans="2:10" ht="15" customHeight="1">
      <c r="B9" s="197" t="s">
        <v>270</v>
      </c>
      <c r="C9" s="197"/>
      <c r="D9" s="197"/>
      <c r="E9" s="197"/>
      <c r="F9" s="197"/>
      <c r="G9" s="197"/>
      <c r="H9" s="197"/>
      <c r="I9" s="197"/>
      <c r="J9" s="197"/>
    </row>
    <row r="10" spans="2:10" ht="15" customHeight="1">
      <c r="B10" s="190" t="s">
        <v>140</v>
      </c>
      <c r="C10" s="190"/>
      <c r="D10" s="190"/>
      <c r="E10" s="190"/>
      <c r="F10" s="190"/>
      <c r="G10" s="190"/>
      <c r="H10" s="190"/>
      <c r="I10" s="190"/>
      <c r="J10" s="190"/>
    </row>
    <row r="11" spans="2:10" ht="15" customHeight="1">
      <c r="B11" s="185" t="s">
        <v>141</v>
      </c>
      <c r="C11" s="185"/>
      <c r="D11" s="185"/>
      <c r="E11" s="185"/>
      <c r="F11" s="185"/>
      <c r="G11" s="185"/>
      <c r="H11" s="185"/>
      <c r="I11" s="185"/>
      <c r="J11" s="185"/>
    </row>
    <row r="12" spans="2:10" ht="12" customHeight="1">
      <c r="B12" s="191"/>
      <c r="C12" s="191"/>
      <c r="D12" s="191"/>
      <c r="E12" s="191"/>
      <c r="F12" s="191"/>
      <c r="G12" s="191"/>
      <c r="H12" s="191"/>
      <c r="I12" s="191"/>
      <c r="J12" s="191"/>
    </row>
    <row r="13" spans="2:10" ht="15" customHeight="1">
      <c r="B13" s="192" t="s">
        <v>142</v>
      </c>
      <c r="C13" s="192"/>
      <c r="D13" s="192"/>
      <c r="E13" s="192"/>
      <c r="F13" s="192"/>
      <c r="G13" s="192"/>
      <c r="H13" s="192"/>
      <c r="I13" s="192"/>
      <c r="J13" s="192"/>
    </row>
    <row r="14" spans="2:10" ht="9.75" customHeight="1">
      <c r="B14" s="185"/>
      <c r="C14" s="185"/>
      <c r="D14" s="185"/>
      <c r="E14" s="185"/>
      <c r="F14" s="185"/>
      <c r="G14" s="185"/>
      <c r="H14" s="185"/>
      <c r="I14" s="185"/>
      <c r="J14" s="185"/>
    </row>
    <row r="15" spans="2:10" ht="15" customHeight="1">
      <c r="B15" s="192" t="s">
        <v>273</v>
      </c>
      <c r="C15" s="192"/>
      <c r="D15" s="192"/>
      <c r="E15" s="192"/>
      <c r="F15" s="192"/>
      <c r="G15" s="192"/>
      <c r="H15" s="192"/>
      <c r="I15" s="192"/>
      <c r="J15" s="192"/>
    </row>
    <row r="16" spans="2:10" ht="9.75" customHeight="1">
      <c r="B16" s="41"/>
      <c r="C16" s="124"/>
      <c r="D16" s="124"/>
      <c r="E16" s="124"/>
      <c r="F16" s="124"/>
      <c r="G16" s="124"/>
      <c r="H16" s="124"/>
      <c r="I16" s="124"/>
      <c r="J16" s="124"/>
    </row>
    <row r="17" spans="2:12" ht="15" customHeight="1">
      <c r="B17" s="184" t="s">
        <v>274</v>
      </c>
      <c r="C17" s="184"/>
      <c r="D17" s="184"/>
      <c r="E17" s="184"/>
      <c r="F17" s="184"/>
      <c r="G17" s="184"/>
      <c r="H17" s="184"/>
      <c r="I17" s="184"/>
      <c r="J17" s="184"/>
    </row>
    <row r="18" spans="2:12" ht="15" customHeight="1">
      <c r="B18" s="185" t="s">
        <v>7</v>
      </c>
      <c r="C18" s="185"/>
      <c r="D18" s="185"/>
      <c r="E18" s="185"/>
      <c r="F18" s="185"/>
      <c r="G18" s="185"/>
      <c r="H18" s="185"/>
      <c r="I18" s="185"/>
      <c r="J18" s="185"/>
    </row>
    <row r="19" spans="2:12" s="124" customFormat="1" ht="15" customHeight="1">
      <c r="B19" s="186" t="s">
        <v>275</v>
      </c>
      <c r="C19" s="186"/>
      <c r="D19" s="186"/>
      <c r="E19" s="186"/>
      <c r="F19" s="186"/>
      <c r="G19" s="186"/>
      <c r="H19" s="186"/>
      <c r="I19" s="186"/>
      <c r="J19" s="186"/>
    </row>
    <row r="20" spans="2:12" s="42" customFormat="1" ht="50.1" customHeight="1">
      <c r="B20" s="187" t="s">
        <v>8</v>
      </c>
      <c r="C20" s="188"/>
      <c r="D20" s="187" t="s">
        <v>9</v>
      </c>
      <c r="E20" s="189"/>
      <c r="F20" s="189"/>
      <c r="G20" s="188"/>
      <c r="H20" s="43" t="s">
        <v>143</v>
      </c>
      <c r="I20" s="43" t="s">
        <v>144</v>
      </c>
      <c r="J20" s="43" t="s">
        <v>145</v>
      </c>
    </row>
    <row r="21" spans="2:12" ht="15.75" customHeight="1">
      <c r="B21" s="44" t="s">
        <v>13</v>
      </c>
      <c r="C21" s="45" t="s">
        <v>146</v>
      </c>
      <c r="D21" s="172" t="s">
        <v>146</v>
      </c>
      <c r="E21" s="173"/>
      <c r="F21" s="173"/>
      <c r="G21" s="174"/>
      <c r="H21" s="46"/>
      <c r="I21" s="47">
        <f>SUM(I22,I27,I28)</f>
        <v>942792.89</v>
      </c>
      <c r="J21" s="47">
        <f>SUM(J22,J27,J28)</f>
        <v>820444.01</v>
      </c>
    </row>
    <row r="22" spans="2:12" ht="15.75" customHeight="1">
      <c r="B22" s="48" t="s">
        <v>15</v>
      </c>
      <c r="C22" s="49" t="s">
        <v>147</v>
      </c>
      <c r="D22" s="178" t="s">
        <v>147</v>
      </c>
      <c r="E22" s="179"/>
      <c r="F22" s="179"/>
      <c r="G22" s="180"/>
      <c r="H22" s="50"/>
      <c r="I22" s="51">
        <f>SUM(I23:I26)</f>
        <v>937013.09</v>
      </c>
      <c r="J22" s="51">
        <f>SUM(J23:J26)</f>
        <v>812354.87</v>
      </c>
    </row>
    <row r="23" spans="2:12" ht="15.75" customHeight="1">
      <c r="B23" s="48" t="s">
        <v>148</v>
      </c>
      <c r="C23" s="49" t="s">
        <v>83</v>
      </c>
      <c r="D23" s="178" t="s">
        <v>83</v>
      </c>
      <c r="E23" s="179"/>
      <c r="F23" s="179"/>
      <c r="G23" s="180"/>
      <c r="H23" s="50"/>
      <c r="I23" s="52">
        <v>571323.47</v>
      </c>
      <c r="J23" s="52">
        <v>484059.35</v>
      </c>
    </row>
    <row r="24" spans="2:12" ht="15.75" customHeight="1">
      <c r="B24" s="48" t="s">
        <v>149</v>
      </c>
      <c r="C24" s="53" t="s">
        <v>150</v>
      </c>
      <c r="D24" s="181" t="s">
        <v>150</v>
      </c>
      <c r="E24" s="182"/>
      <c r="F24" s="182"/>
      <c r="G24" s="183"/>
      <c r="H24" s="50"/>
      <c r="I24" s="52">
        <v>355316.21</v>
      </c>
      <c r="J24" s="52">
        <v>318357.34999999998</v>
      </c>
    </row>
    <row r="25" spans="2:12" ht="15.75" customHeight="1">
      <c r="B25" s="48" t="s">
        <v>151</v>
      </c>
      <c r="C25" s="49" t="s">
        <v>152</v>
      </c>
      <c r="D25" s="181" t="s">
        <v>152</v>
      </c>
      <c r="E25" s="182"/>
      <c r="F25" s="182"/>
      <c r="G25" s="183"/>
      <c r="H25" s="50"/>
      <c r="I25" s="52">
        <v>8552.91</v>
      </c>
      <c r="J25" s="52">
        <v>7194.92</v>
      </c>
    </row>
    <row r="26" spans="2:12" ht="15.75" customHeight="1">
      <c r="B26" s="48" t="s">
        <v>153</v>
      </c>
      <c r="C26" s="53" t="s">
        <v>154</v>
      </c>
      <c r="D26" s="181" t="s">
        <v>154</v>
      </c>
      <c r="E26" s="182"/>
      <c r="F26" s="182"/>
      <c r="G26" s="183"/>
      <c r="H26" s="50"/>
      <c r="I26" s="52">
        <v>1820.5</v>
      </c>
      <c r="J26" s="52">
        <v>2743.25</v>
      </c>
    </row>
    <row r="27" spans="2:12" ht="15.75" customHeight="1">
      <c r="B27" s="48" t="s">
        <v>28</v>
      </c>
      <c r="C27" s="49" t="s">
        <v>155</v>
      </c>
      <c r="D27" s="181" t="s">
        <v>155</v>
      </c>
      <c r="E27" s="182"/>
      <c r="F27" s="182"/>
      <c r="G27" s="183"/>
      <c r="H27" s="50"/>
      <c r="I27" s="51"/>
      <c r="J27" s="54"/>
    </row>
    <row r="28" spans="2:12" ht="15.75" customHeight="1">
      <c r="B28" s="48" t="s">
        <v>48</v>
      </c>
      <c r="C28" s="49" t="s">
        <v>156</v>
      </c>
      <c r="D28" s="181" t="s">
        <v>156</v>
      </c>
      <c r="E28" s="182"/>
      <c r="F28" s="182"/>
      <c r="G28" s="183"/>
      <c r="H28" s="50" t="s">
        <v>267</v>
      </c>
      <c r="I28" s="51">
        <f>SUM(I29)+SUM(I30)</f>
        <v>5779.8</v>
      </c>
      <c r="J28" s="51">
        <f>SUM(J29)+SUM(J30)</f>
        <v>8089.14</v>
      </c>
    </row>
    <row r="29" spans="2:12" ht="15.75" customHeight="1">
      <c r="B29" s="48" t="s">
        <v>157</v>
      </c>
      <c r="C29" s="53" t="s">
        <v>158</v>
      </c>
      <c r="D29" s="181" t="s">
        <v>158</v>
      </c>
      <c r="E29" s="182"/>
      <c r="F29" s="182"/>
      <c r="G29" s="183"/>
      <c r="H29" s="50"/>
      <c r="I29" s="52">
        <v>5779.8</v>
      </c>
      <c r="J29" s="52">
        <v>8089.14</v>
      </c>
    </row>
    <row r="30" spans="2:12" ht="15.75" customHeight="1">
      <c r="B30" s="48" t="s">
        <v>159</v>
      </c>
      <c r="C30" s="53" t="s">
        <v>160</v>
      </c>
      <c r="D30" s="181" t="s">
        <v>160</v>
      </c>
      <c r="E30" s="182"/>
      <c r="F30" s="182"/>
      <c r="G30" s="183"/>
      <c r="H30" s="50"/>
      <c r="I30" s="52" t="s">
        <v>19</v>
      </c>
      <c r="J30" s="52" t="s">
        <v>19</v>
      </c>
    </row>
    <row r="31" spans="2:12" ht="15.75" customHeight="1">
      <c r="B31" s="44" t="s">
        <v>54</v>
      </c>
      <c r="C31" s="45" t="s">
        <v>161</v>
      </c>
      <c r="D31" s="172" t="s">
        <v>161</v>
      </c>
      <c r="E31" s="173"/>
      <c r="F31" s="173"/>
      <c r="G31" s="174"/>
      <c r="H31" s="55" t="s">
        <v>268</v>
      </c>
      <c r="I31" s="47">
        <f>SUM(I32:I45)</f>
        <v>942396.18</v>
      </c>
      <c r="J31" s="47">
        <f>SUM(J32:J45)</f>
        <v>819600.89</v>
      </c>
      <c r="L31" s="127"/>
    </row>
    <row r="32" spans="2:12" ht="15.75" customHeight="1">
      <c r="B32" s="48" t="s">
        <v>15</v>
      </c>
      <c r="C32" s="49" t="s">
        <v>162</v>
      </c>
      <c r="D32" s="181" t="s">
        <v>163</v>
      </c>
      <c r="E32" s="182"/>
      <c r="F32" s="182"/>
      <c r="G32" s="183"/>
      <c r="H32" s="50"/>
      <c r="I32" s="52">
        <v>785746.14</v>
      </c>
      <c r="J32" s="52">
        <v>684812.77</v>
      </c>
    </row>
    <row r="33" spans="2:10" ht="15.75" customHeight="1">
      <c r="B33" s="48" t="s">
        <v>28</v>
      </c>
      <c r="C33" s="49" t="s">
        <v>164</v>
      </c>
      <c r="D33" s="181" t="s">
        <v>165</v>
      </c>
      <c r="E33" s="182"/>
      <c r="F33" s="182"/>
      <c r="G33" s="183"/>
      <c r="H33" s="50"/>
      <c r="I33" s="52">
        <v>34670.25</v>
      </c>
      <c r="J33" s="52">
        <v>24651.23</v>
      </c>
    </row>
    <row r="34" spans="2:10" ht="15.75" customHeight="1">
      <c r="B34" s="48" t="s">
        <v>48</v>
      </c>
      <c r="C34" s="49" t="s">
        <v>166</v>
      </c>
      <c r="D34" s="181" t="s">
        <v>167</v>
      </c>
      <c r="E34" s="182"/>
      <c r="F34" s="182"/>
      <c r="G34" s="183"/>
      <c r="H34" s="50"/>
      <c r="I34" s="52">
        <v>20406.84</v>
      </c>
      <c r="J34" s="52">
        <v>16263.23</v>
      </c>
    </row>
    <row r="35" spans="2:10" ht="15.75" customHeight="1">
      <c r="B35" s="48" t="s">
        <v>50</v>
      </c>
      <c r="C35" s="49" t="s">
        <v>168</v>
      </c>
      <c r="D35" s="178" t="s">
        <v>169</v>
      </c>
      <c r="E35" s="179"/>
      <c r="F35" s="179"/>
      <c r="G35" s="180"/>
      <c r="H35" s="50"/>
      <c r="I35" s="52">
        <v>1152.8800000000001</v>
      </c>
      <c r="J35" s="52">
        <v>638.1</v>
      </c>
    </row>
    <row r="36" spans="2:10" ht="15.75" customHeight="1">
      <c r="B36" s="48" t="s">
        <v>52</v>
      </c>
      <c r="C36" s="49" t="s">
        <v>170</v>
      </c>
      <c r="D36" s="178" t="s">
        <v>171</v>
      </c>
      <c r="E36" s="179"/>
      <c r="F36" s="179"/>
      <c r="G36" s="180"/>
      <c r="H36" s="50"/>
      <c r="I36" s="52">
        <v>6668.89</v>
      </c>
      <c r="J36" s="52">
        <v>5614.94</v>
      </c>
    </row>
    <row r="37" spans="2:10" ht="15.75" customHeight="1">
      <c r="B37" s="48" t="s">
        <v>172</v>
      </c>
      <c r="C37" s="49" t="s">
        <v>173</v>
      </c>
      <c r="D37" s="178" t="s">
        <v>174</v>
      </c>
      <c r="E37" s="179"/>
      <c r="F37" s="179"/>
      <c r="G37" s="180"/>
      <c r="H37" s="50"/>
      <c r="I37" s="52">
        <v>1723.86</v>
      </c>
      <c r="J37" s="52">
        <v>1127.6199999999999</v>
      </c>
    </row>
    <row r="38" spans="2:10" ht="15.75" customHeight="1">
      <c r="B38" s="48" t="s">
        <v>175</v>
      </c>
      <c r="C38" s="49" t="s">
        <v>176</v>
      </c>
      <c r="D38" s="178" t="s">
        <v>177</v>
      </c>
      <c r="E38" s="179"/>
      <c r="F38" s="179"/>
      <c r="G38" s="180"/>
      <c r="H38" s="50"/>
      <c r="I38" s="52">
        <v>1805.08</v>
      </c>
      <c r="J38" s="52">
        <v>22060.66</v>
      </c>
    </row>
    <row r="39" spans="2:10" ht="15.75" customHeight="1">
      <c r="B39" s="48" t="s">
        <v>178</v>
      </c>
      <c r="C39" s="49" t="s">
        <v>179</v>
      </c>
      <c r="D39" s="181" t="s">
        <v>179</v>
      </c>
      <c r="E39" s="182"/>
      <c r="F39" s="182"/>
      <c r="G39" s="183"/>
      <c r="H39" s="50"/>
      <c r="I39" s="52">
        <v>0</v>
      </c>
      <c r="J39" s="52">
        <v>0</v>
      </c>
    </row>
    <row r="40" spans="2:10" ht="15.75" customHeight="1">
      <c r="B40" s="48" t="s">
        <v>180</v>
      </c>
      <c r="C40" s="49" t="s">
        <v>181</v>
      </c>
      <c r="D40" s="178" t="s">
        <v>181</v>
      </c>
      <c r="E40" s="179"/>
      <c r="F40" s="179"/>
      <c r="G40" s="180"/>
      <c r="H40" s="50"/>
      <c r="I40" s="52">
        <v>32250.5</v>
      </c>
      <c r="J40" s="52">
        <v>19892.89</v>
      </c>
    </row>
    <row r="41" spans="2:10" ht="15.75" customHeight="1">
      <c r="B41" s="48" t="s">
        <v>182</v>
      </c>
      <c r="C41" s="49" t="s">
        <v>183</v>
      </c>
      <c r="D41" s="181" t="s">
        <v>184</v>
      </c>
      <c r="E41" s="182"/>
      <c r="F41" s="182"/>
      <c r="G41" s="183"/>
      <c r="H41" s="50"/>
      <c r="I41" s="52">
        <v>30013.3</v>
      </c>
      <c r="J41" s="52">
        <v>21955.8</v>
      </c>
    </row>
    <row r="42" spans="2:10" ht="15.75" customHeight="1">
      <c r="B42" s="48" t="s">
        <v>185</v>
      </c>
      <c r="C42" s="49" t="s">
        <v>186</v>
      </c>
      <c r="D42" s="181" t="s">
        <v>187</v>
      </c>
      <c r="E42" s="182"/>
      <c r="F42" s="182"/>
      <c r="G42" s="183"/>
      <c r="H42" s="50"/>
      <c r="I42" s="52">
        <v>0</v>
      </c>
      <c r="J42" s="52">
        <v>0</v>
      </c>
    </row>
    <row r="43" spans="2:10" ht="15.75" customHeight="1">
      <c r="B43" s="48" t="s">
        <v>188</v>
      </c>
      <c r="C43" s="49" t="s">
        <v>189</v>
      </c>
      <c r="D43" s="181" t="s">
        <v>190</v>
      </c>
      <c r="E43" s="182"/>
      <c r="F43" s="182"/>
      <c r="G43" s="183"/>
      <c r="H43" s="50"/>
      <c r="I43" s="52" t="s">
        <v>19</v>
      </c>
      <c r="J43" s="52" t="s">
        <v>19</v>
      </c>
    </row>
    <row r="44" spans="2:10" ht="15.75" customHeight="1">
      <c r="B44" s="48" t="s">
        <v>191</v>
      </c>
      <c r="C44" s="49" t="s">
        <v>192</v>
      </c>
      <c r="D44" s="181" t="s">
        <v>193</v>
      </c>
      <c r="E44" s="182"/>
      <c r="F44" s="182"/>
      <c r="G44" s="183"/>
      <c r="H44" s="50"/>
      <c r="I44" s="52">
        <v>27588.13</v>
      </c>
      <c r="J44" s="52">
        <v>22583.65</v>
      </c>
    </row>
    <row r="45" spans="2:10" ht="15.75" customHeight="1">
      <c r="B45" s="48" t="s">
        <v>194</v>
      </c>
      <c r="C45" s="49" t="s">
        <v>195</v>
      </c>
      <c r="D45" s="161" t="s">
        <v>196</v>
      </c>
      <c r="E45" s="162"/>
      <c r="F45" s="162"/>
      <c r="G45" s="163"/>
      <c r="H45" s="50"/>
      <c r="I45" s="52">
        <v>370.31</v>
      </c>
      <c r="J45" s="52" t="s">
        <v>19</v>
      </c>
    </row>
    <row r="46" spans="2:10" ht="15.75" customHeight="1">
      <c r="B46" s="45" t="s">
        <v>56</v>
      </c>
      <c r="C46" s="56" t="s">
        <v>197</v>
      </c>
      <c r="D46" s="169" t="s">
        <v>197</v>
      </c>
      <c r="E46" s="170"/>
      <c r="F46" s="170"/>
      <c r="G46" s="171"/>
      <c r="H46" s="46"/>
      <c r="I46" s="47">
        <f>I21-I31</f>
        <v>396.70999999996275</v>
      </c>
      <c r="J46" s="47">
        <f>J21-J31</f>
        <v>843.11999999999534</v>
      </c>
    </row>
    <row r="47" spans="2:10" ht="15.75" customHeight="1">
      <c r="B47" s="45" t="s">
        <v>81</v>
      </c>
      <c r="C47" s="45" t="s">
        <v>198</v>
      </c>
      <c r="D47" s="175" t="s">
        <v>198</v>
      </c>
      <c r="E47" s="176"/>
      <c r="F47" s="176"/>
      <c r="G47" s="177"/>
      <c r="H47" s="125"/>
      <c r="I47" s="47">
        <f>IF(TYPE(I48)=1,I48,0)+IF(TYPE(I49)=1,I49,0)-IF(TYPE(I50)=1,I50,0)</f>
        <v>1476</v>
      </c>
      <c r="J47" s="47">
        <f>IF(TYPE(J48)=1,J48,0)+IF(TYPE(J49)=1,J49,0)-IF(TYPE(J50)=1,J50,0)</f>
        <v>588</v>
      </c>
    </row>
    <row r="48" spans="2:10" ht="15.75" customHeight="1">
      <c r="B48" s="53" t="s">
        <v>199</v>
      </c>
      <c r="C48" s="49" t="s">
        <v>200</v>
      </c>
      <c r="D48" s="161" t="s">
        <v>201</v>
      </c>
      <c r="E48" s="162"/>
      <c r="F48" s="162"/>
      <c r="G48" s="163"/>
      <c r="H48" s="55" t="s">
        <v>267</v>
      </c>
      <c r="I48" s="51">
        <v>1476</v>
      </c>
      <c r="J48" s="52">
        <v>588</v>
      </c>
    </row>
    <row r="49" spans="2:10" ht="15.75" customHeight="1">
      <c r="B49" s="53" t="s">
        <v>28</v>
      </c>
      <c r="C49" s="49" t="s">
        <v>202</v>
      </c>
      <c r="D49" s="161" t="s">
        <v>202</v>
      </c>
      <c r="E49" s="162"/>
      <c r="F49" s="162"/>
      <c r="G49" s="163"/>
      <c r="H49" s="126"/>
      <c r="I49" s="52" t="s">
        <v>19</v>
      </c>
      <c r="J49" s="52" t="s">
        <v>19</v>
      </c>
    </row>
    <row r="50" spans="2:10" ht="15.75" customHeight="1">
      <c r="B50" s="53" t="s">
        <v>203</v>
      </c>
      <c r="C50" s="49" t="s">
        <v>204</v>
      </c>
      <c r="D50" s="161" t="s">
        <v>205</v>
      </c>
      <c r="E50" s="162"/>
      <c r="F50" s="162"/>
      <c r="G50" s="163"/>
      <c r="H50" s="126"/>
      <c r="I50" s="52" t="s">
        <v>19</v>
      </c>
      <c r="J50" s="52" t="s">
        <v>19</v>
      </c>
    </row>
    <row r="51" spans="2:10" ht="15.75" customHeight="1">
      <c r="B51" s="45" t="s">
        <v>88</v>
      </c>
      <c r="C51" s="56" t="s">
        <v>206</v>
      </c>
      <c r="D51" s="169" t="s">
        <v>206</v>
      </c>
      <c r="E51" s="170"/>
      <c r="F51" s="170"/>
      <c r="G51" s="171"/>
      <c r="H51" s="129" t="s">
        <v>277</v>
      </c>
      <c r="I51" s="52">
        <v>-0.01</v>
      </c>
      <c r="J51" s="52" t="s">
        <v>19</v>
      </c>
    </row>
    <row r="52" spans="2:10" ht="30" customHeight="1">
      <c r="B52" s="45" t="s">
        <v>115</v>
      </c>
      <c r="C52" s="56" t="s">
        <v>207</v>
      </c>
      <c r="D52" s="166" t="s">
        <v>207</v>
      </c>
      <c r="E52" s="167"/>
      <c r="F52" s="167"/>
      <c r="G52" s="168"/>
      <c r="H52" s="125"/>
      <c r="I52" s="52" t="s">
        <v>19</v>
      </c>
      <c r="J52" s="52" t="s">
        <v>19</v>
      </c>
    </row>
    <row r="53" spans="2:10" ht="15.75" customHeight="1">
      <c r="B53" s="45" t="s">
        <v>127</v>
      </c>
      <c r="C53" s="56" t="s">
        <v>208</v>
      </c>
      <c r="D53" s="169" t="s">
        <v>208</v>
      </c>
      <c r="E53" s="170"/>
      <c r="F53" s="170"/>
      <c r="G53" s="171"/>
      <c r="H53" s="125"/>
      <c r="I53" s="52" t="s">
        <v>19</v>
      </c>
      <c r="J53" s="52" t="s">
        <v>19</v>
      </c>
    </row>
    <row r="54" spans="2:10" ht="30" customHeight="1">
      <c r="B54" s="45" t="s">
        <v>209</v>
      </c>
      <c r="C54" s="45" t="s">
        <v>210</v>
      </c>
      <c r="D54" s="172" t="s">
        <v>210</v>
      </c>
      <c r="E54" s="173"/>
      <c r="F54" s="173"/>
      <c r="G54" s="174"/>
      <c r="H54" s="125"/>
      <c r="I54" s="47">
        <f>SUM(I46,I47,I51,I52,I53)</f>
        <v>1872.6999999999628</v>
      </c>
      <c r="J54" s="47">
        <f>SUM(J46,J47,J51,J52,J53)</f>
        <v>1431.1199999999953</v>
      </c>
    </row>
    <row r="55" spans="2:10" ht="15.75" customHeight="1">
      <c r="B55" s="45" t="s">
        <v>15</v>
      </c>
      <c r="C55" s="45" t="s">
        <v>211</v>
      </c>
      <c r="D55" s="175" t="s">
        <v>211</v>
      </c>
      <c r="E55" s="176"/>
      <c r="F55" s="176"/>
      <c r="G55" s="177"/>
      <c r="H55" s="125"/>
      <c r="I55" s="52" t="s">
        <v>19</v>
      </c>
      <c r="J55" s="52" t="s">
        <v>19</v>
      </c>
    </row>
    <row r="56" spans="2:10" ht="15.75" customHeight="1">
      <c r="B56" s="45" t="s">
        <v>212</v>
      </c>
      <c r="C56" s="56" t="s">
        <v>213</v>
      </c>
      <c r="D56" s="169" t="s">
        <v>213</v>
      </c>
      <c r="E56" s="170"/>
      <c r="F56" s="170"/>
      <c r="G56" s="171"/>
      <c r="H56" s="125"/>
      <c r="I56" s="47">
        <f>SUM(I54,I55)</f>
        <v>1872.6999999999628</v>
      </c>
      <c r="J56" s="47">
        <f>SUM(J54,J55)</f>
        <v>1431.1199999999953</v>
      </c>
    </row>
    <row r="57" spans="2:10" ht="15.75" customHeight="1">
      <c r="B57" s="53" t="s">
        <v>15</v>
      </c>
      <c r="C57" s="49" t="s">
        <v>214</v>
      </c>
      <c r="D57" s="161" t="s">
        <v>214</v>
      </c>
      <c r="E57" s="162"/>
      <c r="F57" s="162"/>
      <c r="G57" s="163"/>
      <c r="H57" s="126"/>
      <c r="I57" s="51"/>
      <c r="J57" s="51"/>
    </row>
    <row r="58" spans="2:10" ht="15.75" customHeight="1">
      <c r="B58" s="53" t="s">
        <v>28</v>
      </c>
      <c r="C58" s="49" t="s">
        <v>215</v>
      </c>
      <c r="D58" s="161" t="s">
        <v>215</v>
      </c>
      <c r="E58" s="162"/>
      <c r="F58" s="162"/>
      <c r="G58" s="163"/>
      <c r="H58" s="126"/>
      <c r="I58" s="51"/>
      <c r="J58" s="51"/>
    </row>
    <row r="59" spans="2:10">
      <c r="B59" s="57"/>
      <c r="C59" s="57"/>
      <c r="D59" s="57"/>
      <c r="E59" s="57"/>
    </row>
    <row r="60" spans="2:10" ht="15.75" customHeight="1">
      <c r="B60" s="164" t="s">
        <v>280</v>
      </c>
      <c r="C60" s="164"/>
      <c r="D60" s="164"/>
      <c r="E60" s="164"/>
      <c r="F60" s="164"/>
      <c r="G60" s="164"/>
      <c r="H60" s="58"/>
      <c r="I60" s="165" t="s">
        <v>272</v>
      </c>
      <c r="J60" s="165"/>
    </row>
    <row r="61" spans="2:10" s="124" customFormat="1" ht="18.75" customHeight="1">
      <c r="B61" s="159" t="s">
        <v>216</v>
      </c>
      <c r="C61" s="159"/>
      <c r="D61" s="159"/>
      <c r="E61" s="159"/>
      <c r="F61" s="159"/>
      <c r="G61" s="159"/>
      <c r="H61" s="59" t="s">
        <v>131</v>
      </c>
      <c r="I61" s="160" t="s">
        <v>132</v>
      </c>
      <c r="J61" s="160"/>
    </row>
    <row r="62" spans="2:10" s="124" customFormat="1" ht="10.5" customHeight="1">
      <c r="B62" s="60"/>
      <c r="C62" s="60"/>
      <c r="D62" s="60"/>
      <c r="E62" s="60"/>
      <c r="F62" s="60"/>
      <c r="G62" s="60"/>
      <c r="H62" s="60"/>
      <c r="I62" s="61"/>
      <c r="J62" s="61"/>
    </row>
    <row r="63" spans="2:10" s="124" customFormat="1" ht="15" customHeight="1">
      <c r="B63" s="164" t="s">
        <v>279</v>
      </c>
      <c r="C63" s="164"/>
      <c r="D63" s="164"/>
      <c r="E63" s="164"/>
      <c r="F63" s="164"/>
      <c r="G63" s="164"/>
      <c r="H63" s="62"/>
      <c r="I63" s="165" t="s">
        <v>133</v>
      </c>
      <c r="J63" s="165"/>
    </row>
    <row r="64" spans="2:10" s="124" customFormat="1" ht="12" customHeight="1">
      <c r="B64" s="159" t="s">
        <v>217</v>
      </c>
      <c r="C64" s="159"/>
      <c r="D64" s="159"/>
      <c r="E64" s="159"/>
      <c r="F64" s="159"/>
      <c r="G64" s="159"/>
      <c r="H64" s="59" t="s">
        <v>218</v>
      </c>
      <c r="I64" s="160" t="s">
        <v>132</v>
      </c>
      <c r="J64" s="160"/>
    </row>
  </sheetData>
  <mergeCells count="63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" right="0" top="0" bottom="0" header="0" footer="0"/>
  <pageSetup paperSize="9" scale="8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6D54-D8B2-44DB-A7EF-95F04085FCDB}">
  <sheetPr>
    <pageSetUpPr fitToPage="1"/>
  </sheetPr>
  <dimension ref="A1:P37"/>
  <sheetViews>
    <sheetView topLeftCell="A7" zoomScale="85" zoomScaleNormal="85" workbookViewId="0">
      <selection activeCell="E10" sqref="E10:M10"/>
    </sheetView>
  </sheetViews>
  <sheetFormatPr defaultRowHeight="15"/>
  <cols>
    <col min="1" max="1" width="9.140625" style="39"/>
    <col min="2" max="2" width="6" style="63" customWidth="1"/>
    <col min="3" max="3" width="32.85546875" style="39" customWidth="1"/>
    <col min="4" max="11" width="15.7109375" style="39" customWidth="1"/>
    <col min="12" max="12" width="13.140625" style="39" customWidth="1"/>
    <col min="13" max="14" width="15.7109375" style="39" customWidth="1"/>
    <col min="15" max="15" width="20.28515625" style="39" customWidth="1"/>
    <col min="16" max="16384" width="9.140625" style="39"/>
  </cols>
  <sheetData>
    <row r="1" spans="2:15" ht="33.75" customHeight="1">
      <c r="B1" s="204" t="s">
        <v>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2:15" ht="15" customHeight="1">
      <c r="J2" s="39" t="s">
        <v>219</v>
      </c>
    </row>
    <row r="3" spans="2:15" ht="15" customHeight="1">
      <c r="J3" s="39" t="s">
        <v>220</v>
      </c>
    </row>
    <row r="4" spans="2:15" ht="15" customHeight="1"/>
    <row r="5" spans="2:15" ht="15" customHeight="1">
      <c r="B5" s="205" t="s">
        <v>221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2:15" ht="14.25" customHeight="1">
      <c r="B6" s="205" t="s">
        <v>222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15" customHeight="1">
      <c r="F7" s="203" t="s">
        <v>269</v>
      </c>
      <c r="G7" s="203"/>
      <c r="H7" s="203"/>
      <c r="I7" s="203"/>
      <c r="J7" s="203"/>
    </row>
    <row r="8" spans="2:15" ht="15" customHeight="1">
      <c r="B8" s="205" t="s">
        <v>223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</row>
    <row r="9" spans="2:15" ht="15" customHeight="1">
      <c r="H9" s="128">
        <v>45930</v>
      </c>
    </row>
    <row r="10" spans="2:15" ht="15" customHeight="1">
      <c r="B10" s="201" t="s">
        <v>8</v>
      </c>
      <c r="C10" s="201" t="s">
        <v>224</v>
      </c>
      <c r="D10" s="201" t="s">
        <v>225</v>
      </c>
      <c r="E10" s="198" t="s">
        <v>226</v>
      </c>
      <c r="F10" s="199"/>
      <c r="G10" s="199"/>
      <c r="H10" s="199"/>
      <c r="I10" s="199"/>
      <c r="J10" s="199"/>
      <c r="K10" s="199"/>
      <c r="L10" s="199"/>
      <c r="M10" s="200"/>
      <c r="N10" s="201" t="s">
        <v>227</v>
      </c>
    </row>
    <row r="11" spans="2:15" ht="123" customHeight="1">
      <c r="B11" s="202"/>
      <c r="C11" s="202"/>
      <c r="D11" s="202"/>
      <c r="E11" s="65" t="s">
        <v>228</v>
      </c>
      <c r="F11" s="65" t="s">
        <v>229</v>
      </c>
      <c r="G11" s="65" t="s">
        <v>230</v>
      </c>
      <c r="H11" s="65" t="s">
        <v>231</v>
      </c>
      <c r="I11" s="65" t="s">
        <v>232</v>
      </c>
      <c r="J11" s="66" t="s">
        <v>233</v>
      </c>
      <c r="K11" s="65" t="s">
        <v>234</v>
      </c>
      <c r="L11" s="65" t="s">
        <v>235</v>
      </c>
      <c r="M11" s="64" t="s">
        <v>236</v>
      </c>
      <c r="N11" s="202"/>
    </row>
    <row r="12" spans="2:15" ht="15" customHeight="1">
      <c r="B12" s="67">
        <v>1</v>
      </c>
      <c r="C12" s="67">
        <v>2</v>
      </c>
      <c r="D12" s="67">
        <v>3</v>
      </c>
      <c r="E12" s="67">
        <v>4</v>
      </c>
      <c r="F12" s="67">
        <v>5</v>
      </c>
      <c r="G12" s="67">
        <v>6</v>
      </c>
      <c r="H12" s="67">
        <v>7</v>
      </c>
      <c r="I12" s="67">
        <v>8</v>
      </c>
      <c r="J12" s="67">
        <v>9</v>
      </c>
      <c r="K12" s="67">
        <v>10</v>
      </c>
      <c r="L12" s="68" t="s">
        <v>135</v>
      </c>
      <c r="M12" s="67">
        <v>12</v>
      </c>
      <c r="N12" s="67">
        <v>13</v>
      </c>
    </row>
    <row r="13" spans="2:15" ht="71.25" customHeight="1">
      <c r="B13" s="69" t="s">
        <v>237</v>
      </c>
      <c r="C13" s="70" t="s">
        <v>238</v>
      </c>
      <c r="D13" s="71">
        <f t="shared" ref="D13:M13" si="0">SUM(D14:D15)</f>
        <v>40494.869999999995</v>
      </c>
      <c r="E13" s="71">
        <f t="shared" si="0"/>
        <v>509152.52</v>
      </c>
      <c r="F13" s="71">
        <f t="shared" si="0"/>
        <v>0</v>
      </c>
      <c r="G13" s="71">
        <f t="shared" si="0"/>
        <v>0</v>
      </c>
      <c r="H13" s="71">
        <f t="shared" si="0"/>
        <v>0</v>
      </c>
      <c r="I13" s="71">
        <f t="shared" si="0"/>
        <v>0</v>
      </c>
      <c r="J13" s="71">
        <f t="shared" si="0"/>
        <v>-511793.47000000003</v>
      </c>
      <c r="K13" s="71">
        <f t="shared" si="0"/>
        <v>0</v>
      </c>
      <c r="L13" s="71">
        <f t="shared" si="0"/>
        <v>-54.38</v>
      </c>
      <c r="M13" s="71">
        <f t="shared" si="0"/>
        <v>0</v>
      </c>
      <c r="N13" s="71">
        <f t="shared" ref="N13:N25" si="1">SUM(D13:M13)</f>
        <v>37799.539999999986</v>
      </c>
      <c r="O13" s="109"/>
    </row>
    <row r="14" spans="2:15" ht="15" customHeight="1">
      <c r="B14" s="72" t="s">
        <v>239</v>
      </c>
      <c r="C14" s="73" t="s">
        <v>240</v>
      </c>
      <c r="D14" s="74">
        <v>38295.599999999999</v>
      </c>
      <c r="E14" s="74">
        <v>0</v>
      </c>
      <c r="F14" s="74">
        <v>1463.33</v>
      </c>
      <c r="G14" s="74" t="s">
        <v>19</v>
      </c>
      <c r="H14" s="74" t="s">
        <v>19</v>
      </c>
      <c r="I14" s="74" t="s">
        <v>19</v>
      </c>
      <c r="J14" s="74">
        <v>-5155.71</v>
      </c>
      <c r="K14" s="74" t="s">
        <v>19</v>
      </c>
      <c r="L14" s="74">
        <v>-54.38</v>
      </c>
      <c r="M14" s="74">
        <v>0</v>
      </c>
      <c r="N14" s="74">
        <f t="shared" si="1"/>
        <v>34548.840000000004</v>
      </c>
      <c r="O14" s="110"/>
    </row>
    <row r="15" spans="2:15" ht="15" customHeight="1">
      <c r="B15" s="72" t="s">
        <v>241</v>
      </c>
      <c r="C15" s="73" t="s">
        <v>242</v>
      </c>
      <c r="D15" s="74">
        <v>2199.27</v>
      </c>
      <c r="E15" s="74">
        <v>509152.52</v>
      </c>
      <c r="F15" s="74">
        <v>-1463.33</v>
      </c>
      <c r="G15" s="74" t="s">
        <v>19</v>
      </c>
      <c r="H15" s="74" t="s">
        <v>19</v>
      </c>
      <c r="I15" s="74" t="s">
        <v>19</v>
      </c>
      <c r="J15" s="74">
        <v>-506637.76</v>
      </c>
      <c r="K15" s="74" t="s">
        <v>19</v>
      </c>
      <c r="L15" s="74" t="s">
        <v>19</v>
      </c>
      <c r="M15" s="74">
        <v>0</v>
      </c>
      <c r="N15" s="74">
        <f t="shared" si="1"/>
        <v>3250.7000000000116</v>
      </c>
      <c r="O15" s="109"/>
    </row>
    <row r="16" spans="2:15" ht="74.25" customHeight="1">
      <c r="B16" s="69" t="s">
        <v>243</v>
      </c>
      <c r="C16" s="70" t="s">
        <v>244</v>
      </c>
      <c r="D16" s="71">
        <f t="shared" ref="D16:M16" si="2">SUM(D17:D18)</f>
        <v>596171.64</v>
      </c>
      <c r="E16" s="71">
        <f t="shared" si="2"/>
        <v>331539.70999999996</v>
      </c>
      <c r="F16" s="71">
        <f t="shared" si="2"/>
        <v>0</v>
      </c>
      <c r="G16" s="71">
        <f t="shared" si="2"/>
        <v>274.7</v>
      </c>
      <c r="H16" s="71">
        <f t="shared" si="2"/>
        <v>0</v>
      </c>
      <c r="I16" s="71">
        <f t="shared" si="2"/>
        <v>0</v>
      </c>
      <c r="J16" s="71">
        <f t="shared" si="2"/>
        <v>-329651.12</v>
      </c>
      <c r="K16" s="71">
        <f t="shared" si="2"/>
        <v>0</v>
      </c>
      <c r="L16" s="71">
        <f t="shared" si="2"/>
        <v>0</v>
      </c>
      <c r="M16" s="71">
        <f t="shared" si="2"/>
        <v>0</v>
      </c>
      <c r="N16" s="71">
        <f t="shared" si="1"/>
        <v>598334.92999999993</v>
      </c>
      <c r="O16" s="109"/>
    </row>
    <row r="17" spans="1:16" ht="15" customHeight="1">
      <c r="B17" s="72" t="s">
        <v>245</v>
      </c>
      <c r="C17" s="73" t="s">
        <v>240</v>
      </c>
      <c r="D17" s="74">
        <v>595657.03</v>
      </c>
      <c r="E17" s="74">
        <v>56894.09</v>
      </c>
      <c r="F17" s="74">
        <v>1500</v>
      </c>
      <c r="G17" s="74">
        <v>274.7</v>
      </c>
      <c r="H17" s="74" t="s">
        <v>19</v>
      </c>
      <c r="I17" s="74" t="s">
        <v>19</v>
      </c>
      <c r="J17" s="74">
        <v>-57057.35</v>
      </c>
      <c r="K17" s="74" t="s">
        <v>19</v>
      </c>
      <c r="L17" s="74" t="s">
        <v>19</v>
      </c>
      <c r="M17" s="74">
        <v>0</v>
      </c>
      <c r="N17" s="74">
        <f t="shared" si="1"/>
        <v>597268.47</v>
      </c>
      <c r="O17" s="109"/>
    </row>
    <row r="18" spans="1:16" ht="15" customHeight="1">
      <c r="B18" s="72" t="s">
        <v>246</v>
      </c>
      <c r="C18" s="73" t="s">
        <v>242</v>
      </c>
      <c r="D18" s="74">
        <v>514.61</v>
      </c>
      <c r="E18" s="74">
        <v>274645.62</v>
      </c>
      <c r="F18" s="74">
        <v>-1500</v>
      </c>
      <c r="G18" s="74" t="s">
        <v>19</v>
      </c>
      <c r="H18" s="74" t="s">
        <v>19</v>
      </c>
      <c r="I18" s="74" t="s">
        <v>19</v>
      </c>
      <c r="J18" s="74">
        <v>-272593.77</v>
      </c>
      <c r="K18" s="74" t="s">
        <v>19</v>
      </c>
      <c r="L18" s="74" t="s">
        <v>19</v>
      </c>
      <c r="M18" s="74">
        <v>0</v>
      </c>
      <c r="N18" s="74">
        <f t="shared" si="1"/>
        <v>1066.4599999999627</v>
      </c>
      <c r="O18" s="109"/>
    </row>
    <row r="19" spans="1:16" ht="114.75" customHeight="1">
      <c r="B19" s="69" t="s">
        <v>247</v>
      </c>
      <c r="C19" s="70" t="s">
        <v>248</v>
      </c>
      <c r="D19" s="71">
        <f t="shared" ref="D19:M19" si="3">SUM(D20:D21)</f>
        <v>192292.15</v>
      </c>
      <c r="E19" s="71">
        <f t="shared" si="3"/>
        <v>2105.75</v>
      </c>
      <c r="F19" s="71">
        <f t="shared" si="3"/>
        <v>0</v>
      </c>
      <c r="G19" s="71">
        <f t="shared" si="3"/>
        <v>83.07</v>
      </c>
      <c r="H19" s="71">
        <f t="shared" si="3"/>
        <v>0</v>
      </c>
      <c r="I19" s="71">
        <f t="shared" si="3"/>
        <v>0</v>
      </c>
      <c r="J19" s="71">
        <f t="shared" si="3"/>
        <v>-8552.91</v>
      </c>
      <c r="K19" s="71">
        <f t="shared" si="3"/>
        <v>0</v>
      </c>
      <c r="L19" s="71">
        <f t="shared" si="3"/>
        <v>0</v>
      </c>
      <c r="M19" s="71">
        <f t="shared" si="3"/>
        <v>0</v>
      </c>
      <c r="N19" s="71">
        <f t="shared" si="1"/>
        <v>185928.06</v>
      </c>
      <c r="O19" s="109"/>
    </row>
    <row r="20" spans="1:16" ht="15" customHeight="1">
      <c r="B20" s="72" t="s">
        <v>249</v>
      </c>
      <c r="C20" s="73" t="s">
        <v>240</v>
      </c>
      <c r="D20" s="74">
        <v>192292.15</v>
      </c>
      <c r="E20" s="74">
        <v>1.7053025658242001E-13</v>
      </c>
      <c r="F20" s="74">
        <v>2105.75</v>
      </c>
      <c r="G20" s="74">
        <v>83.07</v>
      </c>
      <c r="H20" s="74" t="s">
        <v>19</v>
      </c>
      <c r="I20" s="74" t="s">
        <v>19</v>
      </c>
      <c r="J20" s="74">
        <v>-8552.91</v>
      </c>
      <c r="K20" s="74" t="s">
        <v>19</v>
      </c>
      <c r="L20" s="74" t="s">
        <v>19</v>
      </c>
      <c r="M20" s="74" t="s">
        <v>19</v>
      </c>
      <c r="N20" s="74">
        <f t="shared" si="1"/>
        <v>185928.06</v>
      </c>
      <c r="O20" s="109"/>
    </row>
    <row r="21" spans="1:16" ht="15" customHeight="1">
      <c r="B21" s="72" t="s">
        <v>250</v>
      </c>
      <c r="C21" s="73" t="s">
        <v>242</v>
      </c>
      <c r="D21" s="74">
        <v>0</v>
      </c>
      <c r="E21" s="74">
        <v>2105.75</v>
      </c>
      <c r="F21" s="74">
        <v>-2105.75</v>
      </c>
      <c r="G21" s="74" t="s">
        <v>19</v>
      </c>
      <c r="H21" s="74" t="s">
        <v>19</v>
      </c>
      <c r="I21" s="74" t="s">
        <v>19</v>
      </c>
      <c r="J21" s="74" t="s">
        <v>19</v>
      </c>
      <c r="K21" s="74" t="s">
        <v>19</v>
      </c>
      <c r="L21" s="74" t="s">
        <v>19</v>
      </c>
      <c r="M21" s="74" t="s">
        <v>19</v>
      </c>
      <c r="N21" s="74">
        <f t="shared" si="1"/>
        <v>0</v>
      </c>
      <c r="O21" s="109"/>
    </row>
    <row r="22" spans="1:16" ht="27.75" customHeight="1">
      <c r="B22" s="69" t="s">
        <v>251</v>
      </c>
      <c r="C22" s="70" t="s">
        <v>252</v>
      </c>
      <c r="D22" s="71">
        <f t="shared" ref="D22:M22" si="4">SUM(D23:D24)</f>
        <v>2144.8999999999996</v>
      </c>
      <c r="E22" s="71">
        <f t="shared" si="4"/>
        <v>384.43000000000018</v>
      </c>
      <c r="F22" s="71">
        <f t="shared" si="4"/>
        <v>0</v>
      </c>
      <c r="G22" s="71">
        <f t="shared" si="4"/>
        <v>472.05</v>
      </c>
      <c r="H22" s="71">
        <f t="shared" si="4"/>
        <v>0</v>
      </c>
      <c r="I22" s="71">
        <f t="shared" si="4"/>
        <v>0</v>
      </c>
      <c r="J22" s="71">
        <f t="shared" si="4"/>
        <v>-1820.5</v>
      </c>
      <c r="K22" s="71">
        <f t="shared" si="4"/>
        <v>0</v>
      </c>
      <c r="L22" s="71">
        <f t="shared" si="4"/>
        <v>0</v>
      </c>
      <c r="M22" s="71">
        <f t="shared" si="4"/>
        <v>0</v>
      </c>
      <c r="N22" s="71">
        <f t="shared" si="1"/>
        <v>1180.8800000000001</v>
      </c>
      <c r="O22" s="109"/>
    </row>
    <row r="23" spans="1:16" ht="15" customHeight="1">
      <c r="B23" s="72" t="s">
        <v>253</v>
      </c>
      <c r="C23" s="73" t="s">
        <v>240</v>
      </c>
      <c r="D23" s="74">
        <v>1.1599999999999999</v>
      </c>
      <c r="E23" s="74">
        <v>1.7053025658242001E-13</v>
      </c>
      <c r="F23" s="74">
        <v>983.03</v>
      </c>
      <c r="G23" s="74">
        <v>472.05</v>
      </c>
      <c r="H23" s="74" t="s">
        <v>19</v>
      </c>
      <c r="I23" s="74" t="s">
        <v>19</v>
      </c>
      <c r="J23" s="74">
        <v>-1419.66</v>
      </c>
      <c r="K23" s="74" t="s">
        <v>19</v>
      </c>
      <c r="L23" s="74" t="s">
        <v>19</v>
      </c>
      <c r="M23" s="74" t="s">
        <v>19</v>
      </c>
      <c r="N23" s="74">
        <f t="shared" si="1"/>
        <v>36.580000000000155</v>
      </c>
      <c r="O23" s="109"/>
    </row>
    <row r="24" spans="1:16" ht="15" customHeight="1">
      <c r="B24" s="72" t="s">
        <v>254</v>
      </c>
      <c r="C24" s="73" t="s">
        <v>242</v>
      </c>
      <c r="D24" s="74">
        <v>2143.7399999999998</v>
      </c>
      <c r="E24" s="74">
        <v>384.43</v>
      </c>
      <c r="F24" s="74">
        <v>-983.03</v>
      </c>
      <c r="G24" s="74" t="s">
        <v>19</v>
      </c>
      <c r="H24" s="74" t="s">
        <v>19</v>
      </c>
      <c r="I24" s="74" t="s">
        <v>19</v>
      </c>
      <c r="J24" s="74">
        <v>-400.84</v>
      </c>
      <c r="K24" s="74" t="s">
        <v>19</v>
      </c>
      <c r="L24" s="74" t="s">
        <v>19</v>
      </c>
      <c r="M24" s="74" t="s">
        <v>19</v>
      </c>
      <c r="N24" s="74">
        <f t="shared" si="1"/>
        <v>1144.2999999999997</v>
      </c>
      <c r="O24" s="109"/>
    </row>
    <row r="25" spans="1:16" ht="28.5" customHeight="1">
      <c r="B25" s="69" t="s">
        <v>255</v>
      </c>
      <c r="C25" s="70" t="s">
        <v>256</v>
      </c>
      <c r="D25" s="71">
        <f t="shared" ref="D25:M25" si="5">SUM(D13,D16,D19,D22)</f>
        <v>831103.56</v>
      </c>
      <c r="E25" s="71">
        <f t="shared" si="5"/>
        <v>843182.41</v>
      </c>
      <c r="F25" s="71">
        <f t="shared" si="5"/>
        <v>0</v>
      </c>
      <c r="G25" s="71">
        <f t="shared" si="5"/>
        <v>829.81999999999994</v>
      </c>
      <c r="H25" s="71">
        <f t="shared" si="5"/>
        <v>0</v>
      </c>
      <c r="I25" s="71">
        <f t="shared" si="5"/>
        <v>0</v>
      </c>
      <c r="J25" s="71">
        <f t="shared" si="5"/>
        <v>-851818.00000000012</v>
      </c>
      <c r="K25" s="71">
        <f t="shared" si="5"/>
        <v>0</v>
      </c>
      <c r="L25" s="71">
        <f t="shared" si="5"/>
        <v>-54.38</v>
      </c>
      <c r="M25" s="71">
        <f t="shared" si="5"/>
        <v>0</v>
      </c>
      <c r="N25" s="71">
        <f t="shared" si="1"/>
        <v>823243.41000000015</v>
      </c>
      <c r="O25" s="109"/>
    </row>
    <row r="26" spans="1:16" ht="15" customHeight="1">
      <c r="B26" s="206" t="s">
        <v>257</v>
      </c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</row>
    <row r="27" spans="1:16" customFormat="1" ht="15" customHeight="1">
      <c r="A27" s="75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</row>
    <row r="28" spans="1:16" customFormat="1" ht="15" customHeight="1">
      <c r="A28" s="75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P28" s="75"/>
    </row>
    <row r="29" spans="1:16" s="116" customFormat="1" ht="12.75" customHeight="1">
      <c r="A29" s="75"/>
    </row>
    <row r="30" spans="1:16" ht="15" customHeight="1"/>
    <row r="31" spans="1:16" ht="15" customHeight="1"/>
    <row r="32" spans="1:16" ht="15" customHeight="1"/>
    <row r="33" ht="15" customHeight="1"/>
    <row r="34" ht="15" customHeight="1"/>
    <row r="35" ht="15" customHeight="1"/>
    <row r="36" ht="15" customHeight="1"/>
    <row r="37" ht="15" customHeight="1"/>
  </sheetData>
  <mergeCells count="11">
    <mergeCell ref="B26:N28"/>
    <mergeCell ref="B5:N5"/>
    <mergeCell ref="B6:N6"/>
    <mergeCell ref="B10:B11"/>
    <mergeCell ref="C10:C11"/>
    <mergeCell ref="D10:D11"/>
    <mergeCell ref="E10:M10"/>
    <mergeCell ref="N10:N11"/>
    <mergeCell ref="F7:J7"/>
    <mergeCell ref="B1:N1"/>
    <mergeCell ref="B8:N8"/>
  </mergeCells>
  <pageMargins left="0" right="0" top="0" bottom="0" header="0" footer="0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 20-4 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Ilona Balsienė</cp:lastModifiedBy>
  <cp:lastPrinted>2025-05-06T12:27:31Z</cp:lastPrinted>
  <dcterms:created xsi:type="dcterms:W3CDTF">2009-07-20T14:30:53Z</dcterms:created>
  <dcterms:modified xsi:type="dcterms:W3CDTF">2025-11-06T08:39:16Z</dcterms:modified>
</cp:coreProperties>
</file>